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iTrifu\Desktop\DSGE\total\"/>
    </mc:Choice>
  </mc:AlternateContent>
  <bookViews>
    <workbookView xWindow="0" yWindow="0" windowWidth="10245" windowHeight="7020"/>
  </bookViews>
  <sheets>
    <sheet name="Date colectate" sheetId="1" r:id="rId1"/>
    <sheet name="per capita" sheetId="8" r:id="rId2"/>
    <sheet name="log data" sheetId="2" r:id="rId3"/>
    <sheet name="final" sheetId="7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xlnm._FilterDatabase" localSheetId="0" hidden="1">'Date colectate'!$A$4:$Q$66</definedName>
  </definedNames>
  <calcPr calcId="162913"/>
</workbook>
</file>

<file path=xl/calcChain.xml><?xml version="1.0" encoding="utf-8"?>
<calcChain xmlns="http://schemas.openxmlformats.org/spreadsheetml/2006/main">
  <c r="AL8" i="1" l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L31" i="1"/>
  <c r="AL32" i="1"/>
  <c r="AL33" i="1"/>
  <c r="AL34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L63" i="1"/>
  <c r="AL64" i="1"/>
  <c r="AL65" i="1"/>
  <c r="AL66" i="1"/>
  <c r="AL67" i="1"/>
  <c r="AL68" i="1"/>
  <c r="AL69" i="1"/>
  <c r="AL70" i="1"/>
  <c r="AL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B9" i="8"/>
  <c r="AM49" i="1"/>
  <c r="AM66" i="1"/>
  <c r="AO64" i="1"/>
  <c r="AG70" i="1"/>
  <c r="AF70" i="1"/>
  <c r="AE70" i="1"/>
  <c r="AC70" i="1"/>
  <c r="AB70" i="1"/>
  <c r="AA70" i="1"/>
  <c r="Z70" i="1"/>
  <c r="X70" i="1"/>
  <c r="W70" i="1"/>
  <c r="AO70" i="1" s="1"/>
  <c r="V70" i="1"/>
  <c r="U70" i="1"/>
  <c r="T70" i="1"/>
  <c r="S70" i="1"/>
  <c r="R70" i="1"/>
  <c r="Q70" i="1"/>
  <c r="P70" i="1"/>
  <c r="O70" i="1"/>
  <c r="N70" i="1"/>
  <c r="L70" i="1"/>
  <c r="I70" i="1"/>
  <c r="H70" i="1"/>
  <c r="G70" i="1"/>
  <c r="E70" i="1"/>
  <c r="D70" i="1"/>
  <c r="C70" i="1"/>
  <c r="B70" i="1"/>
  <c r="AG69" i="1"/>
  <c r="AF69" i="1"/>
  <c r="AE69" i="1"/>
  <c r="AC69" i="1"/>
  <c r="AB69" i="1"/>
  <c r="AA69" i="1"/>
  <c r="Z69" i="1"/>
  <c r="X69" i="1"/>
  <c r="W69" i="1"/>
  <c r="AO69" i="1" s="1"/>
  <c r="V69" i="1"/>
  <c r="U69" i="1"/>
  <c r="T69" i="1"/>
  <c r="S69" i="1"/>
  <c r="R69" i="1"/>
  <c r="Q69" i="1"/>
  <c r="P69" i="1"/>
  <c r="O69" i="1"/>
  <c r="N69" i="1"/>
  <c r="L69" i="1"/>
  <c r="I69" i="1"/>
  <c r="H69" i="1"/>
  <c r="G69" i="1"/>
  <c r="E69" i="1"/>
  <c r="D69" i="1"/>
  <c r="C69" i="1"/>
  <c r="B69" i="1"/>
  <c r="AG68" i="1"/>
  <c r="AF68" i="1"/>
  <c r="AE68" i="1"/>
  <c r="AC68" i="1"/>
  <c r="AB68" i="1"/>
  <c r="AA68" i="1"/>
  <c r="Z68" i="1"/>
  <c r="X68" i="1"/>
  <c r="W68" i="1"/>
  <c r="AO68" i="1" s="1"/>
  <c r="V68" i="1"/>
  <c r="U68" i="1"/>
  <c r="T68" i="1"/>
  <c r="S68" i="1"/>
  <c r="R68" i="1"/>
  <c r="Q68" i="1"/>
  <c r="P68" i="1"/>
  <c r="O68" i="1"/>
  <c r="N68" i="1"/>
  <c r="L68" i="1"/>
  <c r="I68" i="1"/>
  <c r="H68" i="1"/>
  <c r="G68" i="1"/>
  <c r="E68" i="1"/>
  <c r="D68" i="1"/>
  <c r="C68" i="1"/>
  <c r="B68" i="1"/>
  <c r="AG67" i="1"/>
  <c r="AF67" i="1"/>
  <c r="AE67" i="1"/>
  <c r="AC67" i="1"/>
  <c r="AB67" i="1"/>
  <c r="AA67" i="1"/>
  <c r="Z67" i="1"/>
  <c r="X67" i="1"/>
  <c r="W67" i="1"/>
  <c r="V67" i="1"/>
  <c r="U67" i="1"/>
  <c r="T67" i="1"/>
  <c r="S67" i="1"/>
  <c r="R67" i="1"/>
  <c r="Q67" i="1"/>
  <c r="P67" i="1"/>
  <c r="O67" i="1"/>
  <c r="N67" i="1"/>
  <c r="L67" i="1"/>
  <c r="I67" i="1"/>
  <c r="H67" i="1"/>
  <c r="G67" i="1"/>
  <c r="E67" i="1"/>
  <c r="D67" i="1"/>
  <c r="C67" i="1"/>
  <c r="B67" i="1"/>
  <c r="AG66" i="1"/>
  <c r="AF66" i="1"/>
  <c r="AE66" i="1"/>
  <c r="AC66" i="1"/>
  <c r="AB66" i="1"/>
  <c r="AA66" i="1"/>
  <c r="Z66" i="1"/>
  <c r="X66" i="1"/>
  <c r="W66" i="1"/>
  <c r="V66" i="1"/>
  <c r="U66" i="1"/>
  <c r="T66" i="1"/>
  <c r="S66" i="1"/>
  <c r="R66" i="1"/>
  <c r="Q66" i="1"/>
  <c r="P66" i="1"/>
  <c r="O66" i="1"/>
  <c r="N66" i="1"/>
  <c r="L66" i="1"/>
  <c r="I66" i="1"/>
  <c r="H66" i="1"/>
  <c r="G66" i="1"/>
  <c r="E66" i="1"/>
  <c r="D66" i="1"/>
  <c r="C66" i="1"/>
  <c r="B66" i="1"/>
  <c r="AG65" i="1"/>
  <c r="AF65" i="1"/>
  <c r="AE65" i="1"/>
  <c r="AC65" i="1"/>
  <c r="AB65" i="1"/>
  <c r="AA65" i="1"/>
  <c r="Z65" i="1"/>
  <c r="X65" i="1"/>
  <c r="W65" i="1"/>
  <c r="V65" i="1"/>
  <c r="U65" i="1"/>
  <c r="T65" i="1"/>
  <c r="S65" i="1"/>
  <c r="R65" i="1"/>
  <c r="Q65" i="1"/>
  <c r="P65" i="1"/>
  <c r="O65" i="1"/>
  <c r="N65" i="1"/>
  <c r="L65" i="1"/>
  <c r="I65" i="1"/>
  <c r="H65" i="1"/>
  <c r="G65" i="1"/>
  <c r="E65" i="1"/>
  <c r="D65" i="1"/>
  <c r="C65" i="1"/>
  <c r="B65" i="1"/>
  <c r="AG64" i="1"/>
  <c r="AF64" i="1"/>
  <c r="AE64" i="1"/>
  <c r="AC64" i="1"/>
  <c r="AB64" i="1"/>
  <c r="AA64" i="1"/>
  <c r="Z64" i="1"/>
  <c r="X64" i="1"/>
  <c r="W64" i="1"/>
  <c r="V64" i="1"/>
  <c r="U64" i="1"/>
  <c r="T64" i="1"/>
  <c r="S64" i="1"/>
  <c r="R64" i="1"/>
  <c r="Q64" i="1"/>
  <c r="P64" i="1"/>
  <c r="O64" i="1"/>
  <c r="N64" i="1"/>
  <c r="L64" i="1"/>
  <c r="I64" i="1"/>
  <c r="H64" i="1"/>
  <c r="G64" i="1"/>
  <c r="E64" i="1"/>
  <c r="D64" i="1"/>
  <c r="C64" i="1"/>
  <c r="B64" i="1"/>
  <c r="AG63" i="1"/>
  <c r="AF63" i="1"/>
  <c r="AE63" i="1"/>
  <c r="AC63" i="1"/>
  <c r="AB63" i="1"/>
  <c r="AA63" i="1"/>
  <c r="Z63" i="1"/>
  <c r="X63" i="1"/>
  <c r="W63" i="1"/>
  <c r="V63" i="1"/>
  <c r="U63" i="1"/>
  <c r="T63" i="1"/>
  <c r="S63" i="1"/>
  <c r="R63" i="1"/>
  <c r="Q63" i="1"/>
  <c r="P63" i="1"/>
  <c r="O63" i="1"/>
  <c r="N63" i="1"/>
  <c r="L63" i="1"/>
  <c r="I63" i="1"/>
  <c r="H63" i="1"/>
  <c r="G63" i="1"/>
  <c r="E63" i="1"/>
  <c r="D63" i="1"/>
  <c r="C63" i="1"/>
  <c r="B63" i="1"/>
  <c r="AG62" i="1"/>
  <c r="AF62" i="1"/>
  <c r="AE62" i="1"/>
  <c r="AC62" i="1"/>
  <c r="AB62" i="1"/>
  <c r="AA62" i="1"/>
  <c r="Z62" i="1"/>
  <c r="X62" i="1"/>
  <c r="W62" i="1"/>
  <c r="V62" i="1"/>
  <c r="U62" i="1"/>
  <c r="T62" i="1"/>
  <c r="S62" i="1"/>
  <c r="R62" i="1"/>
  <c r="Q62" i="1"/>
  <c r="P62" i="1"/>
  <c r="O62" i="1"/>
  <c r="N62" i="1"/>
  <c r="L62" i="1"/>
  <c r="I62" i="1"/>
  <c r="H62" i="1"/>
  <c r="G62" i="1"/>
  <c r="E62" i="1"/>
  <c r="D62" i="1"/>
  <c r="C62" i="1"/>
  <c r="B62" i="1"/>
  <c r="AG61" i="1"/>
  <c r="AF61" i="1"/>
  <c r="AE61" i="1"/>
  <c r="AC61" i="1"/>
  <c r="AB61" i="1"/>
  <c r="AA61" i="1"/>
  <c r="Z61" i="1"/>
  <c r="X61" i="1"/>
  <c r="W61" i="1"/>
  <c r="AO61" i="1" s="1"/>
  <c r="V61" i="1"/>
  <c r="U61" i="1"/>
  <c r="T61" i="1"/>
  <c r="S61" i="1"/>
  <c r="R61" i="1"/>
  <c r="Q61" i="1"/>
  <c r="P61" i="1"/>
  <c r="O61" i="1"/>
  <c r="N61" i="1"/>
  <c r="L61" i="1"/>
  <c r="I61" i="1"/>
  <c r="H61" i="1"/>
  <c r="G61" i="1"/>
  <c r="E61" i="1"/>
  <c r="D61" i="1"/>
  <c r="C61" i="1"/>
  <c r="B61" i="1"/>
  <c r="AG60" i="1"/>
  <c r="AF60" i="1"/>
  <c r="AE60" i="1"/>
  <c r="AC60" i="1"/>
  <c r="AB60" i="1"/>
  <c r="AA60" i="1"/>
  <c r="Z60" i="1"/>
  <c r="X60" i="1"/>
  <c r="W60" i="1"/>
  <c r="AO60" i="1" s="1"/>
  <c r="V60" i="1"/>
  <c r="U60" i="1"/>
  <c r="T60" i="1"/>
  <c r="S60" i="1"/>
  <c r="R60" i="1"/>
  <c r="Q60" i="1"/>
  <c r="P60" i="1"/>
  <c r="O60" i="1"/>
  <c r="N60" i="1"/>
  <c r="L60" i="1"/>
  <c r="I60" i="1"/>
  <c r="H60" i="1"/>
  <c r="G60" i="1"/>
  <c r="E60" i="1"/>
  <c r="D60" i="1"/>
  <c r="C60" i="1"/>
  <c r="B60" i="1"/>
  <c r="AG59" i="1"/>
  <c r="AF59" i="1"/>
  <c r="AE59" i="1"/>
  <c r="AC59" i="1"/>
  <c r="AB59" i="1"/>
  <c r="AA59" i="1"/>
  <c r="Z59" i="1"/>
  <c r="X59" i="1"/>
  <c r="W59" i="1"/>
  <c r="V59" i="1"/>
  <c r="U59" i="1"/>
  <c r="T59" i="1"/>
  <c r="S59" i="1"/>
  <c r="R59" i="1"/>
  <c r="Q59" i="1"/>
  <c r="P59" i="1"/>
  <c r="O59" i="1"/>
  <c r="N59" i="1"/>
  <c r="L59" i="1"/>
  <c r="I59" i="1"/>
  <c r="H59" i="1"/>
  <c r="G59" i="1"/>
  <c r="E59" i="1"/>
  <c r="D59" i="1"/>
  <c r="C59" i="1"/>
  <c r="B59" i="1"/>
  <c r="AG58" i="1"/>
  <c r="AF58" i="1"/>
  <c r="AE58" i="1"/>
  <c r="AC58" i="1"/>
  <c r="AB58" i="1"/>
  <c r="AA58" i="1"/>
  <c r="Z58" i="1"/>
  <c r="X58" i="1"/>
  <c r="W58" i="1"/>
  <c r="V58" i="1"/>
  <c r="U58" i="1"/>
  <c r="T58" i="1"/>
  <c r="S58" i="1"/>
  <c r="R58" i="1"/>
  <c r="Q58" i="1"/>
  <c r="P58" i="1"/>
  <c r="O58" i="1"/>
  <c r="N58" i="1"/>
  <c r="L58" i="1"/>
  <c r="I58" i="1"/>
  <c r="AM58" i="1" s="1"/>
  <c r="H58" i="1"/>
  <c r="G58" i="1"/>
  <c r="E58" i="1"/>
  <c r="D58" i="1"/>
  <c r="C58" i="1"/>
  <c r="B58" i="1"/>
  <c r="AG57" i="1"/>
  <c r="AF57" i="1"/>
  <c r="AE57" i="1"/>
  <c r="AC57" i="1"/>
  <c r="AB57" i="1"/>
  <c r="AA57" i="1"/>
  <c r="Z57" i="1"/>
  <c r="X57" i="1"/>
  <c r="W57" i="1"/>
  <c r="V57" i="1"/>
  <c r="U57" i="1"/>
  <c r="T57" i="1"/>
  <c r="S57" i="1"/>
  <c r="R57" i="1"/>
  <c r="Q57" i="1"/>
  <c r="P57" i="1"/>
  <c r="O57" i="1"/>
  <c r="N57" i="1"/>
  <c r="L57" i="1"/>
  <c r="I57" i="1"/>
  <c r="H57" i="1"/>
  <c r="G57" i="1"/>
  <c r="E57" i="1"/>
  <c r="D57" i="1"/>
  <c r="C57" i="1"/>
  <c r="B57" i="1"/>
  <c r="AG56" i="1"/>
  <c r="AF56" i="1"/>
  <c r="AE56" i="1"/>
  <c r="AC56" i="1"/>
  <c r="AB56" i="1"/>
  <c r="AA56" i="1"/>
  <c r="Z56" i="1"/>
  <c r="X56" i="1"/>
  <c r="W56" i="1"/>
  <c r="AO56" i="1" s="1"/>
  <c r="V56" i="1"/>
  <c r="U56" i="1"/>
  <c r="T56" i="1"/>
  <c r="S56" i="1"/>
  <c r="R56" i="1"/>
  <c r="Q56" i="1"/>
  <c r="P56" i="1"/>
  <c r="O56" i="1"/>
  <c r="N56" i="1"/>
  <c r="L56" i="1"/>
  <c r="I56" i="1"/>
  <c r="H56" i="1"/>
  <c r="G56" i="1"/>
  <c r="E56" i="1"/>
  <c r="D56" i="1"/>
  <c r="C56" i="1"/>
  <c r="B56" i="1"/>
  <c r="AG55" i="1"/>
  <c r="AF55" i="1"/>
  <c r="AE55" i="1"/>
  <c r="AC55" i="1"/>
  <c r="AB55" i="1"/>
  <c r="AA55" i="1"/>
  <c r="Z55" i="1"/>
  <c r="X55" i="1"/>
  <c r="W55" i="1"/>
  <c r="V55" i="1"/>
  <c r="U55" i="1"/>
  <c r="T55" i="1"/>
  <c r="S55" i="1"/>
  <c r="R55" i="1"/>
  <c r="Q55" i="1"/>
  <c r="P55" i="1"/>
  <c r="O55" i="1"/>
  <c r="N55" i="1"/>
  <c r="L55" i="1"/>
  <c r="I55" i="1"/>
  <c r="H55" i="1"/>
  <c r="G55" i="1"/>
  <c r="E55" i="1"/>
  <c r="D55" i="1"/>
  <c r="C55" i="1"/>
  <c r="B55" i="1"/>
  <c r="AG54" i="1"/>
  <c r="AF54" i="1"/>
  <c r="AE54" i="1"/>
  <c r="AC54" i="1"/>
  <c r="AB54" i="1"/>
  <c r="AA54" i="1"/>
  <c r="Z54" i="1"/>
  <c r="X54" i="1"/>
  <c r="W54" i="1"/>
  <c r="V54" i="1"/>
  <c r="U54" i="1"/>
  <c r="T54" i="1"/>
  <c r="S54" i="1"/>
  <c r="R54" i="1"/>
  <c r="Q54" i="1"/>
  <c r="P54" i="1"/>
  <c r="O54" i="1"/>
  <c r="N54" i="1"/>
  <c r="L54" i="1"/>
  <c r="I54" i="1"/>
  <c r="H54" i="1"/>
  <c r="G54" i="1"/>
  <c r="E54" i="1"/>
  <c r="D54" i="1"/>
  <c r="C54" i="1"/>
  <c r="B54" i="1"/>
  <c r="AG53" i="1"/>
  <c r="AF53" i="1"/>
  <c r="AE53" i="1"/>
  <c r="AC53" i="1"/>
  <c r="AB53" i="1"/>
  <c r="AA53" i="1"/>
  <c r="Z53" i="1"/>
  <c r="X53" i="1"/>
  <c r="W53" i="1"/>
  <c r="AO53" i="1" s="1"/>
  <c r="V53" i="1"/>
  <c r="U53" i="1"/>
  <c r="T53" i="1"/>
  <c r="S53" i="1"/>
  <c r="R53" i="1"/>
  <c r="Q53" i="1"/>
  <c r="P53" i="1"/>
  <c r="O53" i="1"/>
  <c r="N53" i="1"/>
  <c r="L53" i="1"/>
  <c r="I53" i="1"/>
  <c r="H53" i="1"/>
  <c r="G53" i="1"/>
  <c r="E53" i="1"/>
  <c r="D53" i="1"/>
  <c r="C53" i="1"/>
  <c r="B53" i="1"/>
  <c r="AG52" i="1"/>
  <c r="AF52" i="1"/>
  <c r="AE52" i="1"/>
  <c r="AC52" i="1"/>
  <c r="AB52" i="1"/>
  <c r="AA52" i="1"/>
  <c r="Z52" i="1"/>
  <c r="X52" i="1"/>
  <c r="W52" i="1"/>
  <c r="AO52" i="1" s="1"/>
  <c r="V52" i="1"/>
  <c r="U52" i="1"/>
  <c r="T52" i="1"/>
  <c r="S52" i="1"/>
  <c r="R52" i="1"/>
  <c r="Q52" i="1"/>
  <c r="P52" i="1"/>
  <c r="O52" i="1"/>
  <c r="N52" i="1"/>
  <c r="L52" i="1"/>
  <c r="I52" i="1"/>
  <c r="H52" i="1"/>
  <c r="G52" i="1"/>
  <c r="E52" i="1"/>
  <c r="D52" i="1"/>
  <c r="C52" i="1"/>
  <c r="B52" i="1"/>
  <c r="AG51" i="1"/>
  <c r="AF51" i="1"/>
  <c r="AE51" i="1"/>
  <c r="AC51" i="1"/>
  <c r="AB51" i="1"/>
  <c r="AA51" i="1"/>
  <c r="Z51" i="1"/>
  <c r="X51" i="1"/>
  <c r="W51" i="1"/>
  <c r="AO51" i="1" s="1"/>
  <c r="V51" i="1"/>
  <c r="U51" i="1"/>
  <c r="T51" i="1"/>
  <c r="S51" i="1"/>
  <c r="R51" i="1"/>
  <c r="Q51" i="1"/>
  <c r="P51" i="1"/>
  <c r="O51" i="1"/>
  <c r="N51" i="1"/>
  <c r="L51" i="1"/>
  <c r="I51" i="1"/>
  <c r="H51" i="1"/>
  <c r="G51" i="1"/>
  <c r="E51" i="1"/>
  <c r="D51" i="1"/>
  <c r="C51" i="1"/>
  <c r="B51" i="1"/>
  <c r="AG50" i="1"/>
  <c r="AF50" i="1"/>
  <c r="AE50" i="1"/>
  <c r="AC50" i="1"/>
  <c r="AB50" i="1"/>
  <c r="AA50" i="1"/>
  <c r="Z50" i="1"/>
  <c r="X50" i="1"/>
  <c r="W50" i="1"/>
  <c r="V50" i="1"/>
  <c r="U50" i="1"/>
  <c r="T50" i="1"/>
  <c r="S50" i="1"/>
  <c r="R50" i="1"/>
  <c r="Q50" i="1"/>
  <c r="P50" i="1"/>
  <c r="O50" i="1"/>
  <c r="N50" i="1"/>
  <c r="L50" i="1"/>
  <c r="I50" i="1"/>
  <c r="AM50" i="1" s="1"/>
  <c r="H50" i="1"/>
  <c r="G50" i="1"/>
  <c r="E50" i="1"/>
  <c r="D50" i="1"/>
  <c r="C50" i="1"/>
  <c r="B50" i="1"/>
  <c r="AG49" i="1"/>
  <c r="AF49" i="1"/>
  <c r="AE49" i="1"/>
  <c r="AC49" i="1"/>
  <c r="AB49" i="1"/>
  <c r="AA49" i="1"/>
  <c r="Z49" i="1"/>
  <c r="X49" i="1"/>
  <c r="W49" i="1"/>
  <c r="V49" i="1"/>
  <c r="U49" i="1"/>
  <c r="T49" i="1"/>
  <c r="S49" i="1"/>
  <c r="R49" i="1"/>
  <c r="Q49" i="1"/>
  <c r="P49" i="1"/>
  <c r="O49" i="1"/>
  <c r="N49" i="1"/>
  <c r="L49" i="1"/>
  <c r="I49" i="1"/>
  <c r="H49" i="1"/>
  <c r="G49" i="1"/>
  <c r="E49" i="1"/>
  <c r="D49" i="1"/>
  <c r="C49" i="1"/>
  <c r="B49" i="1"/>
  <c r="AG48" i="1"/>
  <c r="AF48" i="1"/>
  <c r="AE48" i="1"/>
  <c r="AC48" i="1"/>
  <c r="AB48" i="1"/>
  <c r="AA48" i="1"/>
  <c r="Z48" i="1"/>
  <c r="X48" i="1"/>
  <c r="W48" i="1"/>
  <c r="AO48" i="1" s="1"/>
  <c r="V48" i="1"/>
  <c r="U48" i="1"/>
  <c r="T48" i="1"/>
  <c r="S48" i="1"/>
  <c r="R48" i="1"/>
  <c r="Q48" i="1"/>
  <c r="P48" i="1"/>
  <c r="O48" i="1"/>
  <c r="N48" i="1"/>
  <c r="L48" i="1"/>
  <c r="I48" i="1"/>
  <c r="H48" i="1"/>
  <c r="G48" i="1"/>
  <c r="E48" i="1"/>
  <c r="D48" i="1"/>
  <c r="C48" i="1"/>
  <c r="B48" i="1"/>
  <c r="AG47" i="1"/>
  <c r="AF47" i="1"/>
  <c r="AE47" i="1"/>
  <c r="AC47" i="1"/>
  <c r="AB47" i="1"/>
  <c r="AA47" i="1"/>
  <c r="Z47" i="1"/>
  <c r="X47" i="1"/>
  <c r="W47" i="1"/>
  <c r="V47" i="1"/>
  <c r="U47" i="1"/>
  <c r="T47" i="1"/>
  <c r="S47" i="1"/>
  <c r="R47" i="1"/>
  <c r="Q47" i="1"/>
  <c r="P47" i="1"/>
  <c r="O47" i="1"/>
  <c r="N47" i="1"/>
  <c r="L47" i="1"/>
  <c r="I47" i="1"/>
  <c r="H47" i="1"/>
  <c r="G47" i="1"/>
  <c r="E47" i="1"/>
  <c r="D47" i="1"/>
  <c r="C47" i="1"/>
  <c r="B47" i="1"/>
  <c r="AG46" i="1"/>
  <c r="AF46" i="1"/>
  <c r="AE46" i="1"/>
  <c r="AC46" i="1"/>
  <c r="AB46" i="1"/>
  <c r="AA46" i="1"/>
  <c r="Z46" i="1"/>
  <c r="X46" i="1"/>
  <c r="W46" i="1"/>
  <c r="V46" i="1"/>
  <c r="U46" i="1"/>
  <c r="T46" i="1"/>
  <c r="S46" i="1"/>
  <c r="R46" i="1"/>
  <c r="Q46" i="1"/>
  <c r="P46" i="1"/>
  <c r="O46" i="1"/>
  <c r="N46" i="1"/>
  <c r="L46" i="1"/>
  <c r="I46" i="1"/>
  <c r="H46" i="1"/>
  <c r="G46" i="1"/>
  <c r="E46" i="1"/>
  <c r="D46" i="1"/>
  <c r="C46" i="1"/>
  <c r="B46" i="1"/>
  <c r="AG45" i="1"/>
  <c r="AF45" i="1"/>
  <c r="AE45" i="1"/>
  <c r="AC45" i="1"/>
  <c r="AB45" i="1"/>
  <c r="AA45" i="1"/>
  <c r="Z45" i="1"/>
  <c r="X45" i="1"/>
  <c r="W45" i="1"/>
  <c r="AO45" i="1" s="1"/>
  <c r="V45" i="1"/>
  <c r="U45" i="1"/>
  <c r="T45" i="1"/>
  <c r="S45" i="1"/>
  <c r="R45" i="1"/>
  <c r="Q45" i="1"/>
  <c r="P45" i="1"/>
  <c r="O45" i="1"/>
  <c r="N45" i="1"/>
  <c r="L45" i="1"/>
  <c r="I45" i="1"/>
  <c r="H45" i="1"/>
  <c r="G45" i="1"/>
  <c r="E45" i="1"/>
  <c r="D45" i="1"/>
  <c r="C45" i="1"/>
  <c r="B45" i="1"/>
  <c r="AG44" i="1"/>
  <c r="AF44" i="1"/>
  <c r="AE44" i="1"/>
  <c r="AC44" i="1"/>
  <c r="AB44" i="1"/>
  <c r="AA44" i="1"/>
  <c r="Z44" i="1"/>
  <c r="X44" i="1"/>
  <c r="W44" i="1"/>
  <c r="AO44" i="1" s="1"/>
  <c r="V44" i="1"/>
  <c r="U44" i="1"/>
  <c r="T44" i="1"/>
  <c r="S44" i="1"/>
  <c r="R44" i="1"/>
  <c r="Q44" i="1"/>
  <c r="P44" i="1"/>
  <c r="O44" i="1"/>
  <c r="N44" i="1"/>
  <c r="L44" i="1"/>
  <c r="I44" i="1"/>
  <c r="H44" i="1"/>
  <c r="G44" i="1"/>
  <c r="E44" i="1"/>
  <c r="D44" i="1"/>
  <c r="C44" i="1"/>
  <c r="B44" i="1"/>
  <c r="AG43" i="1"/>
  <c r="AF43" i="1"/>
  <c r="AE43" i="1"/>
  <c r="AC43" i="1"/>
  <c r="AB43" i="1"/>
  <c r="AA43" i="1"/>
  <c r="Z43" i="1"/>
  <c r="X43" i="1"/>
  <c r="W43" i="1"/>
  <c r="AO43" i="1" s="1"/>
  <c r="V43" i="1"/>
  <c r="U43" i="1"/>
  <c r="T43" i="1"/>
  <c r="S43" i="1"/>
  <c r="R43" i="1"/>
  <c r="Q43" i="1"/>
  <c r="P43" i="1"/>
  <c r="O43" i="1"/>
  <c r="N43" i="1"/>
  <c r="L43" i="1"/>
  <c r="I43" i="1"/>
  <c r="H43" i="1"/>
  <c r="G43" i="1"/>
  <c r="E43" i="1"/>
  <c r="D43" i="1"/>
  <c r="C43" i="1"/>
  <c r="B43" i="1"/>
  <c r="AG42" i="1"/>
  <c r="AF42" i="1"/>
  <c r="AE42" i="1"/>
  <c r="AC42" i="1"/>
  <c r="AB42" i="1"/>
  <c r="AA42" i="1"/>
  <c r="Z42" i="1"/>
  <c r="X42" i="1"/>
  <c r="W42" i="1"/>
  <c r="V42" i="1"/>
  <c r="U42" i="1"/>
  <c r="T42" i="1"/>
  <c r="S42" i="1"/>
  <c r="R42" i="1"/>
  <c r="Q42" i="1"/>
  <c r="P42" i="1"/>
  <c r="O42" i="1"/>
  <c r="N42" i="1"/>
  <c r="L42" i="1"/>
  <c r="I42" i="1"/>
  <c r="AM42" i="1" s="1"/>
  <c r="H42" i="1"/>
  <c r="G42" i="1"/>
  <c r="E42" i="1"/>
  <c r="D42" i="1"/>
  <c r="C42" i="1"/>
  <c r="B42" i="1"/>
  <c r="AG41" i="1"/>
  <c r="AF41" i="1"/>
  <c r="AE41" i="1"/>
  <c r="AC41" i="1"/>
  <c r="AB41" i="1"/>
  <c r="AA41" i="1"/>
  <c r="Z41" i="1"/>
  <c r="X41" i="1"/>
  <c r="W41" i="1"/>
  <c r="V41" i="1"/>
  <c r="U41" i="1"/>
  <c r="T41" i="1"/>
  <c r="S41" i="1"/>
  <c r="R41" i="1"/>
  <c r="Q41" i="1"/>
  <c r="P41" i="1"/>
  <c r="O41" i="1"/>
  <c r="N41" i="1"/>
  <c r="L41" i="1"/>
  <c r="I41" i="1"/>
  <c r="H41" i="1"/>
  <c r="G41" i="1"/>
  <c r="E41" i="1"/>
  <c r="D41" i="1"/>
  <c r="C41" i="1"/>
  <c r="B41" i="1"/>
  <c r="AG40" i="1"/>
  <c r="AF40" i="1"/>
  <c r="AE40" i="1"/>
  <c r="AC40" i="1"/>
  <c r="AB40" i="1"/>
  <c r="AA40" i="1"/>
  <c r="Z40" i="1"/>
  <c r="X40" i="1"/>
  <c r="W40" i="1"/>
  <c r="AO40" i="1" s="1"/>
  <c r="V40" i="1"/>
  <c r="U40" i="1"/>
  <c r="T40" i="1"/>
  <c r="S40" i="1"/>
  <c r="R40" i="1"/>
  <c r="Q40" i="1"/>
  <c r="P40" i="1"/>
  <c r="O40" i="1"/>
  <c r="N40" i="1"/>
  <c r="L40" i="1"/>
  <c r="I40" i="1"/>
  <c r="H40" i="1"/>
  <c r="G40" i="1"/>
  <c r="E40" i="1"/>
  <c r="D40" i="1"/>
  <c r="C40" i="1"/>
  <c r="B40" i="1"/>
  <c r="AG39" i="1"/>
  <c r="AF39" i="1"/>
  <c r="AE39" i="1"/>
  <c r="AC39" i="1"/>
  <c r="AB39" i="1"/>
  <c r="AA39" i="1"/>
  <c r="Z39" i="1"/>
  <c r="X39" i="1"/>
  <c r="W39" i="1"/>
  <c r="V39" i="1"/>
  <c r="U39" i="1"/>
  <c r="T39" i="1"/>
  <c r="S39" i="1"/>
  <c r="R39" i="1"/>
  <c r="Q39" i="1"/>
  <c r="P39" i="1"/>
  <c r="O39" i="1"/>
  <c r="N39" i="1"/>
  <c r="L39" i="1"/>
  <c r="I39" i="1"/>
  <c r="H39" i="1"/>
  <c r="G39" i="1"/>
  <c r="E39" i="1"/>
  <c r="D39" i="1"/>
  <c r="C39" i="1"/>
  <c r="B39" i="1"/>
  <c r="AG38" i="1"/>
  <c r="AF38" i="1"/>
  <c r="AE38" i="1"/>
  <c r="AC38" i="1"/>
  <c r="AB38" i="1"/>
  <c r="AA38" i="1"/>
  <c r="Z38" i="1"/>
  <c r="X38" i="1"/>
  <c r="W38" i="1"/>
  <c r="V38" i="1"/>
  <c r="U38" i="1"/>
  <c r="T38" i="1"/>
  <c r="S38" i="1"/>
  <c r="R38" i="1"/>
  <c r="Q38" i="1"/>
  <c r="P38" i="1"/>
  <c r="O38" i="1"/>
  <c r="N38" i="1"/>
  <c r="L38" i="1"/>
  <c r="I38" i="1"/>
  <c r="H38" i="1"/>
  <c r="G38" i="1"/>
  <c r="E38" i="1"/>
  <c r="D38" i="1"/>
  <c r="C38" i="1"/>
  <c r="B38" i="1"/>
  <c r="AG37" i="1"/>
  <c r="AF37" i="1"/>
  <c r="AE37" i="1"/>
  <c r="AC37" i="1"/>
  <c r="AB37" i="1"/>
  <c r="AA37" i="1"/>
  <c r="Z37" i="1"/>
  <c r="X37" i="1"/>
  <c r="W37" i="1"/>
  <c r="V37" i="1"/>
  <c r="U37" i="1"/>
  <c r="T37" i="1"/>
  <c r="S37" i="1"/>
  <c r="R37" i="1"/>
  <c r="Q37" i="1"/>
  <c r="P37" i="1"/>
  <c r="O37" i="1"/>
  <c r="N37" i="1"/>
  <c r="L37" i="1"/>
  <c r="I37" i="1"/>
  <c r="H37" i="1"/>
  <c r="G37" i="1"/>
  <c r="E37" i="1"/>
  <c r="D37" i="1"/>
  <c r="C37" i="1"/>
  <c r="B37" i="1"/>
  <c r="AG36" i="1"/>
  <c r="AF36" i="1"/>
  <c r="AE36" i="1"/>
  <c r="AC36" i="1"/>
  <c r="AB36" i="1"/>
  <c r="AA36" i="1"/>
  <c r="Z36" i="1"/>
  <c r="X36" i="1"/>
  <c r="W36" i="1"/>
  <c r="AO36" i="1" s="1"/>
  <c r="V36" i="1"/>
  <c r="U36" i="1"/>
  <c r="T36" i="1"/>
  <c r="S36" i="1"/>
  <c r="R36" i="1"/>
  <c r="Q36" i="1"/>
  <c r="P36" i="1"/>
  <c r="O36" i="1"/>
  <c r="N36" i="1"/>
  <c r="L36" i="1"/>
  <c r="I36" i="1"/>
  <c r="H36" i="1"/>
  <c r="G36" i="1"/>
  <c r="E36" i="1"/>
  <c r="D36" i="1"/>
  <c r="C36" i="1"/>
  <c r="B36" i="1"/>
  <c r="AG35" i="1"/>
  <c r="AF35" i="1"/>
  <c r="AE35" i="1"/>
  <c r="AC35" i="1"/>
  <c r="AB35" i="1"/>
  <c r="AA35" i="1"/>
  <c r="Z35" i="1"/>
  <c r="X35" i="1"/>
  <c r="W35" i="1"/>
  <c r="AO35" i="1" s="1"/>
  <c r="V35" i="1"/>
  <c r="U35" i="1"/>
  <c r="T35" i="1"/>
  <c r="S35" i="1"/>
  <c r="R35" i="1"/>
  <c r="Q35" i="1"/>
  <c r="P35" i="1"/>
  <c r="O35" i="1"/>
  <c r="N35" i="1"/>
  <c r="L35" i="1"/>
  <c r="I35" i="1"/>
  <c r="H35" i="1"/>
  <c r="G35" i="1"/>
  <c r="E35" i="1"/>
  <c r="D35" i="1"/>
  <c r="C35" i="1"/>
  <c r="B35" i="1"/>
  <c r="AG34" i="1"/>
  <c r="AF34" i="1"/>
  <c r="AE34" i="1"/>
  <c r="AC34" i="1"/>
  <c r="AB34" i="1"/>
  <c r="AA34" i="1"/>
  <c r="Z34" i="1"/>
  <c r="X34" i="1"/>
  <c r="W34" i="1"/>
  <c r="V34" i="1"/>
  <c r="U34" i="1"/>
  <c r="T34" i="1"/>
  <c r="S34" i="1"/>
  <c r="R34" i="1"/>
  <c r="Q34" i="1"/>
  <c r="P34" i="1"/>
  <c r="O34" i="1"/>
  <c r="N34" i="1"/>
  <c r="L34" i="1"/>
  <c r="I34" i="1"/>
  <c r="AM34" i="1" s="1"/>
  <c r="H34" i="1"/>
  <c r="G34" i="1"/>
  <c r="E34" i="1"/>
  <c r="D34" i="1"/>
  <c r="C34" i="1"/>
  <c r="B34" i="1"/>
  <c r="AG33" i="1"/>
  <c r="AF33" i="1"/>
  <c r="AE33" i="1"/>
  <c r="AC33" i="1"/>
  <c r="AB33" i="1"/>
  <c r="AA33" i="1"/>
  <c r="Z33" i="1"/>
  <c r="X33" i="1"/>
  <c r="W33" i="1"/>
  <c r="V33" i="1"/>
  <c r="U33" i="1"/>
  <c r="T33" i="1"/>
  <c r="S33" i="1"/>
  <c r="R33" i="1"/>
  <c r="Q33" i="1"/>
  <c r="P33" i="1"/>
  <c r="O33" i="1"/>
  <c r="N33" i="1"/>
  <c r="L33" i="1"/>
  <c r="I33" i="1"/>
  <c r="H33" i="1"/>
  <c r="G33" i="1"/>
  <c r="E33" i="1"/>
  <c r="D33" i="1"/>
  <c r="C33" i="1"/>
  <c r="B33" i="1"/>
  <c r="AG32" i="1"/>
  <c r="AF32" i="1"/>
  <c r="AE32" i="1"/>
  <c r="AC32" i="1"/>
  <c r="AB32" i="1"/>
  <c r="AA32" i="1"/>
  <c r="Z32" i="1"/>
  <c r="X32" i="1"/>
  <c r="W32" i="1"/>
  <c r="AO32" i="1" s="1"/>
  <c r="V32" i="1"/>
  <c r="U32" i="1"/>
  <c r="T32" i="1"/>
  <c r="S32" i="1"/>
  <c r="R32" i="1"/>
  <c r="Q32" i="1"/>
  <c r="P32" i="1"/>
  <c r="O32" i="1"/>
  <c r="N32" i="1"/>
  <c r="L32" i="1"/>
  <c r="I32" i="1"/>
  <c r="H32" i="1"/>
  <c r="G32" i="1"/>
  <c r="E32" i="1"/>
  <c r="D32" i="1"/>
  <c r="C32" i="1"/>
  <c r="B32" i="1"/>
  <c r="AG31" i="1"/>
  <c r="AF31" i="1"/>
  <c r="AE31" i="1"/>
  <c r="AC31" i="1"/>
  <c r="AB31" i="1"/>
  <c r="AA31" i="1"/>
  <c r="Z31" i="1"/>
  <c r="X31" i="1"/>
  <c r="W31" i="1"/>
  <c r="V31" i="1"/>
  <c r="U31" i="1"/>
  <c r="T31" i="1"/>
  <c r="S31" i="1"/>
  <c r="R31" i="1"/>
  <c r="Q31" i="1"/>
  <c r="P31" i="1"/>
  <c r="O31" i="1"/>
  <c r="N31" i="1"/>
  <c r="L31" i="1"/>
  <c r="I31" i="1"/>
  <c r="H31" i="1"/>
  <c r="G31" i="1"/>
  <c r="E31" i="1"/>
  <c r="D31" i="1"/>
  <c r="C31" i="1"/>
  <c r="B31" i="1"/>
  <c r="AG30" i="1"/>
  <c r="AF30" i="1"/>
  <c r="AE30" i="1"/>
  <c r="AC30" i="1"/>
  <c r="AB30" i="1"/>
  <c r="AA30" i="1"/>
  <c r="Z30" i="1"/>
  <c r="X30" i="1"/>
  <c r="W30" i="1"/>
  <c r="V30" i="1"/>
  <c r="U30" i="1"/>
  <c r="T30" i="1"/>
  <c r="S30" i="1"/>
  <c r="R30" i="1"/>
  <c r="Q30" i="1"/>
  <c r="P30" i="1"/>
  <c r="O30" i="1"/>
  <c r="N30" i="1"/>
  <c r="L30" i="1"/>
  <c r="I30" i="1"/>
  <c r="H30" i="1"/>
  <c r="G30" i="1"/>
  <c r="E30" i="1"/>
  <c r="D30" i="1"/>
  <c r="C30" i="1"/>
  <c r="B30" i="1"/>
  <c r="AG29" i="1"/>
  <c r="AF29" i="1"/>
  <c r="AE29" i="1"/>
  <c r="AC29" i="1"/>
  <c r="AB29" i="1"/>
  <c r="AA29" i="1"/>
  <c r="Z29" i="1"/>
  <c r="X29" i="1"/>
  <c r="W29" i="1"/>
  <c r="V29" i="1"/>
  <c r="U29" i="1"/>
  <c r="T29" i="1"/>
  <c r="S29" i="1"/>
  <c r="R29" i="1"/>
  <c r="Q29" i="1"/>
  <c r="P29" i="1"/>
  <c r="O29" i="1"/>
  <c r="N29" i="1"/>
  <c r="L29" i="1"/>
  <c r="I29" i="1"/>
  <c r="AM29" i="1" s="1"/>
  <c r="H29" i="1"/>
  <c r="G29" i="1"/>
  <c r="E29" i="1"/>
  <c r="D29" i="1"/>
  <c r="C29" i="1"/>
  <c r="B29" i="1"/>
  <c r="AG28" i="1"/>
  <c r="AF28" i="1"/>
  <c r="AE28" i="1"/>
  <c r="AC28" i="1"/>
  <c r="AB28" i="1"/>
  <c r="AA28" i="1"/>
  <c r="Z28" i="1"/>
  <c r="X28" i="1"/>
  <c r="W28" i="1"/>
  <c r="AO28" i="1" s="1"/>
  <c r="V28" i="1"/>
  <c r="U28" i="1"/>
  <c r="T28" i="1"/>
  <c r="S28" i="1"/>
  <c r="R28" i="1"/>
  <c r="Q28" i="1"/>
  <c r="P28" i="1"/>
  <c r="O28" i="1"/>
  <c r="N28" i="1"/>
  <c r="L28" i="1"/>
  <c r="I28" i="1"/>
  <c r="H28" i="1"/>
  <c r="G28" i="1"/>
  <c r="E28" i="1"/>
  <c r="D28" i="1"/>
  <c r="C28" i="1"/>
  <c r="B28" i="1"/>
  <c r="AG27" i="1"/>
  <c r="AF27" i="1"/>
  <c r="AE27" i="1"/>
  <c r="AC27" i="1"/>
  <c r="AB27" i="1"/>
  <c r="AA27" i="1"/>
  <c r="Z27" i="1"/>
  <c r="X27" i="1"/>
  <c r="W27" i="1"/>
  <c r="AO27" i="1" s="1"/>
  <c r="V27" i="1"/>
  <c r="U27" i="1"/>
  <c r="T27" i="1"/>
  <c r="S27" i="1"/>
  <c r="R27" i="1"/>
  <c r="Q27" i="1"/>
  <c r="P27" i="1"/>
  <c r="O27" i="1"/>
  <c r="N27" i="1"/>
  <c r="L27" i="1"/>
  <c r="I27" i="1"/>
  <c r="H27" i="1"/>
  <c r="G27" i="1"/>
  <c r="E27" i="1"/>
  <c r="D27" i="1"/>
  <c r="C27" i="1"/>
  <c r="B27" i="1"/>
  <c r="AG26" i="1"/>
  <c r="AF26" i="1"/>
  <c r="AE26" i="1"/>
  <c r="AC26" i="1"/>
  <c r="AB26" i="1"/>
  <c r="AA26" i="1"/>
  <c r="Z26" i="1"/>
  <c r="X26" i="1"/>
  <c r="W26" i="1"/>
  <c r="V26" i="1"/>
  <c r="U26" i="1"/>
  <c r="T26" i="1"/>
  <c r="S26" i="1"/>
  <c r="R26" i="1"/>
  <c r="Q26" i="1"/>
  <c r="P26" i="1"/>
  <c r="O26" i="1"/>
  <c r="N26" i="1"/>
  <c r="L26" i="1"/>
  <c r="I26" i="1"/>
  <c r="AM26" i="1" s="1"/>
  <c r="H26" i="1"/>
  <c r="G26" i="1"/>
  <c r="E26" i="1"/>
  <c r="D26" i="1"/>
  <c r="C26" i="1"/>
  <c r="B26" i="1"/>
  <c r="AG25" i="1"/>
  <c r="AF25" i="1"/>
  <c r="AE25" i="1"/>
  <c r="AC25" i="1"/>
  <c r="AB25" i="1"/>
  <c r="AA25" i="1"/>
  <c r="Z25" i="1"/>
  <c r="X25" i="1"/>
  <c r="W25" i="1"/>
  <c r="V25" i="1"/>
  <c r="U25" i="1"/>
  <c r="T25" i="1"/>
  <c r="S25" i="1"/>
  <c r="R25" i="1"/>
  <c r="Q25" i="1"/>
  <c r="P25" i="1"/>
  <c r="O25" i="1"/>
  <c r="N25" i="1"/>
  <c r="L25" i="1"/>
  <c r="I25" i="1"/>
  <c r="H25" i="1"/>
  <c r="G25" i="1"/>
  <c r="E25" i="1"/>
  <c r="D25" i="1"/>
  <c r="C25" i="1"/>
  <c r="B25" i="1"/>
  <c r="AG24" i="1"/>
  <c r="AF24" i="1"/>
  <c r="AE24" i="1"/>
  <c r="AC24" i="1"/>
  <c r="AB24" i="1"/>
  <c r="AA24" i="1"/>
  <c r="Z24" i="1"/>
  <c r="X24" i="1"/>
  <c r="W24" i="1"/>
  <c r="AO24" i="1" s="1"/>
  <c r="V24" i="1"/>
  <c r="U24" i="1"/>
  <c r="T24" i="1"/>
  <c r="S24" i="1"/>
  <c r="R24" i="1"/>
  <c r="Q24" i="1"/>
  <c r="P24" i="1"/>
  <c r="O24" i="1"/>
  <c r="N24" i="1"/>
  <c r="L24" i="1"/>
  <c r="I24" i="1"/>
  <c r="H24" i="1"/>
  <c r="G24" i="1"/>
  <c r="E24" i="1"/>
  <c r="D24" i="1"/>
  <c r="C24" i="1"/>
  <c r="B24" i="1"/>
  <c r="AG23" i="1"/>
  <c r="AF23" i="1"/>
  <c r="AE23" i="1"/>
  <c r="AC23" i="1"/>
  <c r="AB23" i="1"/>
  <c r="AA23" i="1"/>
  <c r="Z23" i="1"/>
  <c r="X23" i="1"/>
  <c r="W23" i="1"/>
  <c r="V23" i="1"/>
  <c r="U23" i="1"/>
  <c r="T23" i="1"/>
  <c r="S23" i="1"/>
  <c r="R23" i="1"/>
  <c r="Q23" i="1"/>
  <c r="P23" i="1"/>
  <c r="O23" i="1"/>
  <c r="N23" i="1"/>
  <c r="L23" i="1"/>
  <c r="I23" i="1"/>
  <c r="H23" i="1"/>
  <c r="G23" i="1"/>
  <c r="E23" i="1"/>
  <c r="D23" i="1"/>
  <c r="C23" i="1"/>
  <c r="B23" i="1"/>
  <c r="AG22" i="1"/>
  <c r="AF22" i="1"/>
  <c r="AE22" i="1"/>
  <c r="AC22" i="1"/>
  <c r="AB22" i="1"/>
  <c r="AA22" i="1"/>
  <c r="Z22" i="1"/>
  <c r="X22" i="1"/>
  <c r="W22" i="1"/>
  <c r="V22" i="1"/>
  <c r="U22" i="1"/>
  <c r="T22" i="1"/>
  <c r="S22" i="1"/>
  <c r="R22" i="1"/>
  <c r="Q22" i="1"/>
  <c r="P22" i="1"/>
  <c r="O22" i="1"/>
  <c r="N22" i="1"/>
  <c r="L22" i="1"/>
  <c r="I22" i="1"/>
  <c r="H22" i="1"/>
  <c r="G22" i="1"/>
  <c r="E22" i="1"/>
  <c r="D22" i="1"/>
  <c r="C22" i="1"/>
  <c r="B22" i="1"/>
  <c r="AG21" i="1"/>
  <c r="AF21" i="1"/>
  <c r="AE21" i="1"/>
  <c r="AC21" i="1"/>
  <c r="AB21" i="1"/>
  <c r="AA21" i="1"/>
  <c r="Z21" i="1"/>
  <c r="X21" i="1"/>
  <c r="W21" i="1"/>
  <c r="V21" i="1"/>
  <c r="U21" i="1"/>
  <c r="T21" i="1"/>
  <c r="S21" i="1"/>
  <c r="R21" i="1"/>
  <c r="Q21" i="1"/>
  <c r="P21" i="1"/>
  <c r="O21" i="1"/>
  <c r="N21" i="1"/>
  <c r="L21" i="1"/>
  <c r="I21" i="1"/>
  <c r="H21" i="1"/>
  <c r="G21" i="1"/>
  <c r="E21" i="1"/>
  <c r="D21" i="1"/>
  <c r="C21" i="1"/>
  <c r="B21" i="1"/>
  <c r="AG20" i="1"/>
  <c r="AF20" i="1"/>
  <c r="AE20" i="1"/>
  <c r="AC20" i="1"/>
  <c r="AB20" i="1"/>
  <c r="AA20" i="1"/>
  <c r="Z20" i="1"/>
  <c r="X20" i="1"/>
  <c r="W20" i="1"/>
  <c r="AO20" i="1" s="1"/>
  <c r="V20" i="1"/>
  <c r="U20" i="1"/>
  <c r="T20" i="1"/>
  <c r="S20" i="1"/>
  <c r="R20" i="1"/>
  <c r="Q20" i="1"/>
  <c r="P20" i="1"/>
  <c r="O20" i="1"/>
  <c r="N20" i="1"/>
  <c r="L20" i="1"/>
  <c r="I20" i="1"/>
  <c r="H20" i="1"/>
  <c r="G20" i="1"/>
  <c r="E20" i="1"/>
  <c r="D20" i="1"/>
  <c r="C20" i="1"/>
  <c r="B20" i="1"/>
  <c r="AG19" i="1"/>
  <c r="AF19" i="1"/>
  <c r="AE19" i="1"/>
  <c r="AC19" i="1"/>
  <c r="AB19" i="1"/>
  <c r="AA19" i="1"/>
  <c r="Z19" i="1"/>
  <c r="X19" i="1"/>
  <c r="W19" i="1"/>
  <c r="AO19" i="1" s="1"/>
  <c r="V19" i="1"/>
  <c r="U19" i="1"/>
  <c r="T19" i="1"/>
  <c r="S19" i="1"/>
  <c r="R19" i="1"/>
  <c r="Q19" i="1"/>
  <c r="P19" i="1"/>
  <c r="O19" i="1"/>
  <c r="N19" i="1"/>
  <c r="L19" i="1"/>
  <c r="I19" i="1"/>
  <c r="H19" i="1"/>
  <c r="G19" i="1"/>
  <c r="E19" i="1"/>
  <c r="D19" i="1"/>
  <c r="C19" i="1"/>
  <c r="B19" i="1"/>
  <c r="AG18" i="1"/>
  <c r="AF18" i="1"/>
  <c r="AE18" i="1"/>
  <c r="AC18" i="1"/>
  <c r="AB18" i="1"/>
  <c r="AA18" i="1"/>
  <c r="Z18" i="1"/>
  <c r="X18" i="1"/>
  <c r="W18" i="1"/>
  <c r="V18" i="1"/>
  <c r="U18" i="1"/>
  <c r="T18" i="1"/>
  <c r="S18" i="1"/>
  <c r="R18" i="1"/>
  <c r="Q18" i="1"/>
  <c r="P18" i="1"/>
  <c r="O18" i="1"/>
  <c r="N18" i="1"/>
  <c r="L18" i="1"/>
  <c r="I18" i="1"/>
  <c r="AM18" i="1" s="1"/>
  <c r="H18" i="1"/>
  <c r="G18" i="1"/>
  <c r="E18" i="1"/>
  <c r="D18" i="1"/>
  <c r="C18" i="1"/>
  <c r="B18" i="1"/>
  <c r="AG17" i="1"/>
  <c r="AF17" i="1"/>
  <c r="AE17" i="1"/>
  <c r="AC17" i="1"/>
  <c r="AB17" i="1"/>
  <c r="AA17" i="1"/>
  <c r="Z17" i="1"/>
  <c r="X17" i="1"/>
  <c r="W17" i="1"/>
  <c r="V17" i="1"/>
  <c r="U17" i="1"/>
  <c r="T17" i="1"/>
  <c r="S17" i="1"/>
  <c r="R17" i="1"/>
  <c r="Q17" i="1"/>
  <c r="P17" i="1"/>
  <c r="O17" i="1"/>
  <c r="N17" i="1"/>
  <c r="L17" i="1"/>
  <c r="I17" i="1"/>
  <c r="H17" i="1"/>
  <c r="G17" i="1"/>
  <c r="E17" i="1"/>
  <c r="D17" i="1"/>
  <c r="C17" i="1"/>
  <c r="B17" i="1"/>
  <c r="AG16" i="1"/>
  <c r="AF16" i="1"/>
  <c r="AE16" i="1"/>
  <c r="AC16" i="1"/>
  <c r="AB16" i="1"/>
  <c r="AA16" i="1"/>
  <c r="Z16" i="1"/>
  <c r="X16" i="1"/>
  <c r="W16" i="1"/>
  <c r="AO16" i="1" s="1"/>
  <c r="V16" i="1"/>
  <c r="U16" i="1"/>
  <c r="T16" i="1"/>
  <c r="S16" i="1"/>
  <c r="R16" i="1"/>
  <c r="Q16" i="1"/>
  <c r="P16" i="1"/>
  <c r="O16" i="1"/>
  <c r="N16" i="1"/>
  <c r="L16" i="1"/>
  <c r="I16" i="1"/>
  <c r="H16" i="1"/>
  <c r="G16" i="1"/>
  <c r="E16" i="1"/>
  <c r="D16" i="1"/>
  <c r="C16" i="1"/>
  <c r="B16" i="1"/>
  <c r="AG15" i="1"/>
  <c r="AF15" i="1"/>
  <c r="AE15" i="1"/>
  <c r="AC15" i="1"/>
  <c r="AB15" i="1"/>
  <c r="AA15" i="1"/>
  <c r="Z15" i="1"/>
  <c r="X15" i="1"/>
  <c r="W15" i="1"/>
  <c r="V15" i="1"/>
  <c r="U15" i="1"/>
  <c r="T15" i="1"/>
  <c r="S15" i="1"/>
  <c r="R15" i="1"/>
  <c r="Q15" i="1"/>
  <c r="P15" i="1"/>
  <c r="O15" i="1"/>
  <c r="N15" i="1"/>
  <c r="L15" i="1"/>
  <c r="I15" i="1"/>
  <c r="H15" i="1"/>
  <c r="G15" i="1"/>
  <c r="E15" i="1"/>
  <c r="D15" i="1"/>
  <c r="C15" i="1"/>
  <c r="B15" i="1"/>
  <c r="AG14" i="1"/>
  <c r="AF14" i="1"/>
  <c r="AE14" i="1"/>
  <c r="AC14" i="1"/>
  <c r="AB14" i="1"/>
  <c r="AA14" i="1"/>
  <c r="Z14" i="1"/>
  <c r="X14" i="1"/>
  <c r="W14" i="1"/>
  <c r="V14" i="1"/>
  <c r="U14" i="1"/>
  <c r="T14" i="1"/>
  <c r="S14" i="1"/>
  <c r="R14" i="1"/>
  <c r="Q14" i="1"/>
  <c r="P14" i="1"/>
  <c r="O14" i="1"/>
  <c r="N14" i="1"/>
  <c r="L14" i="1"/>
  <c r="I14" i="1"/>
  <c r="H14" i="1"/>
  <c r="G14" i="1"/>
  <c r="E14" i="1"/>
  <c r="D14" i="1"/>
  <c r="C14" i="1"/>
  <c r="B14" i="1"/>
  <c r="AG13" i="1"/>
  <c r="AF13" i="1"/>
  <c r="AE13" i="1"/>
  <c r="AC13" i="1"/>
  <c r="AB13" i="1"/>
  <c r="AA13" i="1"/>
  <c r="Z13" i="1"/>
  <c r="X13" i="1"/>
  <c r="W13" i="1"/>
  <c r="V13" i="1"/>
  <c r="U13" i="1"/>
  <c r="T13" i="1"/>
  <c r="S13" i="1"/>
  <c r="R13" i="1"/>
  <c r="Q13" i="1"/>
  <c r="P13" i="1"/>
  <c r="O13" i="1"/>
  <c r="N13" i="1"/>
  <c r="L13" i="1"/>
  <c r="I13" i="1"/>
  <c r="AM13" i="1" s="1"/>
  <c r="H13" i="1"/>
  <c r="G13" i="1"/>
  <c r="E13" i="1"/>
  <c r="D13" i="1"/>
  <c r="C13" i="1"/>
  <c r="B13" i="1"/>
  <c r="AG12" i="1"/>
  <c r="AF12" i="1"/>
  <c r="AE12" i="1"/>
  <c r="AC12" i="1"/>
  <c r="AB12" i="1"/>
  <c r="AA12" i="1"/>
  <c r="Z12" i="1"/>
  <c r="X12" i="1"/>
  <c r="W12" i="1"/>
  <c r="AO12" i="1" s="1"/>
  <c r="V12" i="1"/>
  <c r="U12" i="1"/>
  <c r="T12" i="1"/>
  <c r="S12" i="1"/>
  <c r="R12" i="1"/>
  <c r="Q12" i="1"/>
  <c r="P12" i="1"/>
  <c r="O12" i="1"/>
  <c r="N12" i="1"/>
  <c r="L12" i="1"/>
  <c r="I12" i="1"/>
  <c r="H12" i="1"/>
  <c r="G12" i="1"/>
  <c r="E12" i="1"/>
  <c r="D12" i="1"/>
  <c r="C12" i="1"/>
  <c r="B12" i="1"/>
  <c r="AG11" i="1"/>
  <c r="AF11" i="1"/>
  <c r="AE11" i="1"/>
  <c r="AC11" i="1"/>
  <c r="AB11" i="1"/>
  <c r="AA11" i="1"/>
  <c r="Z11" i="1"/>
  <c r="X11" i="1"/>
  <c r="W11" i="1"/>
  <c r="AO11" i="1" s="1"/>
  <c r="V11" i="1"/>
  <c r="U11" i="1"/>
  <c r="T11" i="1"/>
  <c r="S11" i="1"/>
  <c r="R2" i="7" s="1"/>
  <c r="R11" i="1"/>
  <c r="Q11" i="1"/>
  <c r="P11" i="1"/>
  <c r="O11" i="1"/>
  <c r="N11" i="1"/>
  <c r="L11" i="1"/>
  <c r="J2" i="7" s="1"/>
  <c r="I11" i="1"/>
  <c r="H11" i="1"/>
  <c r="G11" i="1"/>
  <c r="E11" i="1"/>
  <c r="D11" i="1"/>
  <c r="C11" i="1"/>
  <c r="B11" i="1"/>
  <c r="AG10" i="1"/>
  <c r="AF10" i="1"/>
  <c r="AE10" i="1"/>
  <c r="AC2" i="2" s="1"/>
  <c r="AC10" i="1"/>
  <c r="AB10" i="1"/>
  <c r="AA10" i="1"/>
  <c r="Z10" i="1"/>
  <c r="X10" i="1"/>
  <c r="W10" i="1"/>
  <c r="V10" i="1"/>
  <c r="U10" i="1"/>
  <c r="L10" i="8" s="1"/>
  <c r="T2" i="2" s="1"/>
  <c r="T10" i="1"/>
  <c r="S2" i="2" s="1"/>
  <c r="S10" i="1"/>
  <c r="R2" i="2" s="1"/>
  <c r="R10" i="1"/>
  <c r="Q10" i="1"/>
  <c r="P10" i="1"/>
  <c r="O10" i="1"/>
  <c r="N10" i="1"/>
  <c r="K2" i="2" s="1"/>
  <c r="L10" i="1"/>
  <c r="J2" i="2" s="1"/>
  <c r="I10" i="1"/>
  <c r="AM10" i="1" s="1"/>
  <c r="H10" i="1"/>
  <c r="AN10" i="1" s="1"/>
  <c r="G10" i="1"/>
  <c r="E10" i="1"/>
  <c r="E2" i="2" s="1"/>
  <c r="D10" i="1"/>
  <c r="D2" i="2" s="1"/>
  <c r="C10" i="1"/>
  <c r="C2" i="2" s="1"/>
  <c r="B10" i="1"/>
  <c r="B2" i="2" s="1"/>
  <c r="AG9" i="1"/>
  <c r="AF9" i="1"/>
  <c r="AE9" i="1"/>
  <c r="AC9" i="1"/>
  <c r="AB9" i="1"/>
  <c r="AA9" i="1"/>
  <c r="Z9" i="1"/>
  <c r="X9" i="1"/>
  <c r="W9" i="1"/>
  <c r="V9" i="1"/>
  <c r="U9" i="1"/>
  <c r="T9" i="1"/>
  <c r="S9" i="1"/>
  <c r="R9" i="1"/>
  <c r="Q9" i="1"/>
  <c r="P9" i="1"/>
  <c r="G9" i="8" s="1"/>
  <c r="O9" i="1"/>
  <c r="F9" i="8" s="1"/>
  <c r="N9" i="1"/>
  <c r="L9" i="1"/>
  <c r="I9" i="1"/>
  <c r="J9" i="1" s="1"/>
  <c r="H9" i="1"/>
  <c r="G9" i="1"/>
  <c r="E9" i="1"/>
  <c r="D9" i="1"/>
  <c r="C9" i="1"/>
  <c r="B9" i="1"/>
  <c r="AG8" i="1"/>
  <c r="AF8" i="1"/>
  <c r="AE8" i="1"/>
  <c r="AC8" i="1"/>
  <c r="S8" i="8" s="1"/>
  <c r="AB8" i="1"/>
  <c r="R8" i="8" s="1"/>
  <c r="AA8" i="1"/>
  <c r="Z8" i="1"/>
  <c r="X8" i="1"/>
  <c r="W8" i="1"/>
  <c r="N8" i="8" s="1"/>
  <c r="V8" i="1"/>
  <c r="U8" i="1"/>
  <c r="T8" i="1"/>
  <c r="S8" i="1"/>
  <c r="R8" i="1"/>
  <c r="Q8" i="1"/>
  <c r="P8" i="1"/>
  <c r="O8" i="1"/>
  <c r="N8" i="1"/>
  <c r="L8" i="1"/>
  <c r="I8" i="1"/>
  <c r="E8" i="8" s="1"/>
  <c r="H8" i="1"/>
  <c r="D8" i="8" s="1"/>
  <c r="G8" i="1"/>
  <c r="E8" i="1"/>
  <c r="D8" i="1"/>
  <c r="C8" i="1"/>
  <c r="B8" i="1"/>
  <c r="AG7" i="1"/>
  <c r="P7" i="8" s="1"/>
  <c r="AF7" i="1"/>
  <c r="AE7" i="1"/>
  <c r="AC7" i="1"/>
  <c r="AB7" i="1"/>
  <c r="AA7" i="1"/>
  <c r="Z7" i="1"/>
  <c r="X7" i="1"/>
  <c r="W7" i="1"/>
  <c r="N7" i="8" s="1"/>
  <c r="V7" i="1"/>
  <c r="M7" i="8" s="1"/>
  <c r="U7" i="1"/>
  <c r="T7" i="1"/>
  <c r="S7" i="1"/>
  <c r="R7" i="1"/>
  <c r="Q7" i="1"/>
  <c r="P7" i="1"/>
  <c r="O7" i="1"/>
  <c r="N7" i="1"/>
  <c r="L7" i="1"/>
  <c r="I7" i="1"/>
  <c r="H7" i="1"/>
  <c r="G7" i="1"/>
  <c r="E7" i="1"/>
  <c r="D7" i="1"/>
  <c r="C7" i="1"/>
  <c r="B7" i="1"/>
  <c r="AD10" i="1"/>
  <c r="AD2" i="2" s="1"/>
  <c r="M10" i="1"/>
  <c r="AD9" i="1"/>
  <c r="M9" i="1"/>
  <c r="AD8" i="1"/>
  <c r="M8" i="1"/>
  <c r="AD7" i="1"/>
  <c r="M7" i="1"/>
  <c r="AM60" i="1" l="1"/>
  <c r="AM68" i="1"/>
  <c r="AM36" i="1"/>
  <c r="AM44" i="1"/>
  <c r="AM52" i="1"/>
  <c r="AM17" i="1"/>
  <c r="AM21" i="1"/>
  <c r="AM25" i="1"/>
  <c r="AM33" i="1"/>
  <c r="AM37" i="1"/>
  <c r="AM45" i="1"/>
  <c r="AM53" i="1"/>
  <c r="AM61" i="1"/>
  <c r="AM69" i="1"/>
  <c r="AM15" i="1"/>
  <c r="AM23" i="1"/>
  <c r="AM31" i="1"/>
  <c r="AM39" i="1"/>
  <c r="AM47" i="1"/>
  <c r="AM7" i="1"/>
  <c r="AN23" i="1"/>
  <c r="AN16" i="1"/>
  <c r="AN24" i="1"/>
  <c r="AM63" i="1"/>
  <c r="AM12" i="1"/>
  <c r="AM20" i="1"/>
  <c r="AM28" i="1"/>
  <c r="AN15" i="1"/>
  <c r="AN11" i="1"/>
  <c r="AO15" i="1"/>
  <c r="AM16" i="1"/>
  <c r="AN19" i="1"/>
  <c r="AO23" i="1"/>
  <c r="AM24" i="1"/>
  <c r="AO31" i="1"/>
  <c r="AM32" i="1"/>
  <c r="AO39" i="1"/>
  <c r="AM40" i="1"/>
  <c r="AO47" i="1"/>
  <c r="AM48" i="1"/>
  <c r="AO55" i="1"/>
  <c r="AM56" i="1"/>
  <c r="AM57" i="1"/>
  <c r="AO63" i="1"/>
  <c r="AM64" i="1"/>
  <c r="AM65" i="1"/>
  <c r="Y10" i="1"/>
  <c r="AM11" i="1"/>
  <c r="AO18" i="1"/>
  <c r="AM19" i="1"/>
  <c r="AO26" i="1"/>
  <c r="AM27" i="1"/>
  <c r="AO34" i="1"/>
  <c r="AM35" i="1"/>
  <c r="AO42" i="1"/>
  <c r="AM43" i="1"/>
  <c r="AO50" i="1"/>
  <c r="AM51" i="1"/>
  <c r="AO58" i="1"/>
  <c r="AM59" i="1"/>
  <c r="AO66" i="1"/>
  <c r="AM67" i="1"/>
  <c r="AO13" i="1"/>
  <c r="AM14" i="1"/>
  <c r="AO21" i="1"/>
  <c r="AM22" i="1"/>
  <c r="AO29" i="1"/>
  <c r="AM30" i="1"/>
  <c r="AO37" i="1"/>
  <c r="AM38" i="1"/>
  <c r="AM46" i="1"/>
  <c r="AM54" i="1"/>
  <c r="AM62" i="1"/>
  <c r="AM70" i="1"/>
  <c r="AN12" i="1"/>
  <c r="AN20" i="1"/>
  <c r="AM41" i="1"/>
  <c r="J7" i="1"/>
  <c r="AO59" i="1"/>
  <c r="AO67" i="1"/>
  <c r="AO14" i="1"/>
  <c r="AO22" i="1"/>
  <c r="AO30" i="1"/>
  <c r="AO38" i="1"/>
  <c r="AO46" i="1"/>
  <c r="AO54" i="1"/>
  <c r="AM55" i="1"/>
  <c r="AO62" i="1"/>
  <c r="AO9" i="1"/>
  <c r="AO17" i="1"/>
  <c r="AO25" i="1"/>
  <c r="AO33" i="1"/>
  <c r="AO41" i="1"/>
  <c r="AO49" i="1"/>
  <c r="AO57" i="1"/>
  <c r="AO65" i="1"/>
  <c r="AO8" i="1"/>
  <c r="Y8" i="1"/>
  <c r="L9" i="8"/>
  <c r="AN18" i="1"/>
  <c r="AN26" i="1"/>
  <c r="AO10" i="1"/>
  <c r="AN13" i="1"/>
  <c r="AN21" i="1"/>
  <c r="AO7" i="1"/>
  <c r="AM9" i="1"/>
  <c r="L8" i="8"/>
  <c r="F10" i="8"/>
  <c r="O2" i="2" s="1"/>
  <c r="P2" i="2" s="1"/>
  <c r="P10" i="8"/>
  <c r="AA2" i="2" s="1"/>
  <c r="S2" i="7"/>
  <c r="AN14" i="1"/>
  <c r="AN22" i="1"/>
  <c r="AN30" i="1"/>
  <c r="AN70" i="1"/>
  <c r="AN7" i="1"/>
  <c r="AM8" i="1"/>
  <c r="AN9" i="1"/>
  <c r="AN17" i="1"/>
  <c r="AN25" i="1"/>
  <c r="M9" i="8"/>
  <c r="AN8" i="1"/>
  <c r="O9" i="8"/>
  <c r="H9" i="8"/>
  <c r="P9" i="8"/>
  <c r="Q9" i="8"/>
  <c r="Y7" i="1"/>
  <c r="C9" i="8"/>
  <c r="M8" i="8"/>
  <c r="D9" i="8"/>
  <c r="R9" i="8"/>
  <c r="G10" i="8"/>
  <c r="L2" i="2" s="1"/>
  <c r="I9" i="8"/>
  <c r="E9" i="8"/>
  <c r="S9" i="8"/>
  <c r="B10" i="8"/>
  <c r="F2" i="2" s="1"/>
  <c r="H10" i="8"/>
  <c r="M2" i="2" s="1"/>
  <c r="F7" i="8"/>
  <c r="M10" i="8"/>
  <c r="U2" i="2" s="1"/>
  <c r="AB2" i="2"/>
  <c r="G7" i="8"/>
  <c r="B7" i="8"/>
  <c r="C7" i="8"/>
  <c r="F8" i="8"/>
  <c r="I7" i="8"/>
  <c r="G8" i="8"/>
  <c r="I10" i="8"/>
  <c r="N2" i="2" s="1"/>
  <c r="Q10" i="8"/>
  <c r="X2" i="2" s="1"/>
  <c r="O10" i="8"/>
  <c r="W2" i="2" s="1"/>
  <c r="E7" i="8"/>
  <c r="S7" i="8"/>
  <c r="B8" i="8"/>
  <c r="H8" i="8"/>
  <c r="P8" i="8"/>
  <c r="D10" i="8"/>
  <c r="H2" i="2" s="1"/>
  <c r="R10" i="8"/>
  <c r="Y2" i="2" s="1"/>
  <c r="H7" i="8"/>
  <c r="Q7" i="8"/>
  <c r="R7" i="8"/>
  <c r="O8" i="8"/>
  <c r="C10" i="8"/>
  <c r="L7" i="8"/>
  <c r="C8" i="8"/>
  <c r="I8" i="8"/>
  <c r="Q8" i="8"/>
  <c r="Y9" i="1"/>
  <c r="J10" i="1"/>
  <c r="S10" i="8"/>
  <c r="Z2" i="2" s="1"/>
  <c r="Q2" i="2"/>
  <c r="E10" i="8"/>
  <c r="O7" i="8"/>
  <c r="N10" i="8"/>
  <c r="V2" i="2" s="1"/>
  <c r="N9" i="8"/>
  <c r="D7" i="8"/>
  <c r="J8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11" i="1"/>
  <c r="AL71" i="1" l="1"/>
  <c r="AM71" i="1"/>
  <c r="AO71" i="1"/>
  <c r="G2" i="2"/>
  <c r="I2" i="2"/>
  <c r="J61" i="7"/>
  <c r="J60" i="7"/>
  <c r="J59" i="7"/>
  <c r="J58" i="7"/>
  <c r="J57" i="7"/>
  <c r="J56" i="7"/>
  <c r="J55" i="7"/>
  <c r="J54" i="7"/>
  <c r="J53" i="7"/>
  <c r="J52" i="7"/>
  <c r="J51" i="7"/>
  <c r="J50" i="7"/>
  <c r="J49" i="7"/>
  <c r="J48" i="7"/>
  <c r="J47" i="7"/>
  <c r="J46" i="7"/>
  <c r="J45" i="7"/>
  <c r="J44" i="7"/>
  <c r="J43" i="7"/>
  <c r="J42" i="7"/>
  <c r="J41" i="7"/>
  <c r="J40" i="7"/>
  <c r="J39" i="7"/>
  <c r="J38" i="7"/>
  <c r="J37" i="7"/>
  <c r="J36" i="7"/>
  <c r="J35" i="7"/>
  <c r="J34" i="7"/>
  <c r="J33" i="7"/>
  <c r="J32" i="7"/>
  <c r="J31" i="7"/>
  <c r="J30" i="7"/>
  <c r="J29" i="7"/>
  <c r="J28" i="7"/>
  <c r="J27" i="7"/>
  <c r="J26" i="7"/>
  <c r="J25" i="7"/>
  <c r="J24" i="7"/>
  <c r="J23" i="7"/>
  <c r="J22" i="7"/>
  <c r="J21" i="7"/>
  <c r="J20" i="7"/>
  <c r="J19" i="7"/>
  <c r="J18" i="7"/>
  <c r="J17" i="7"/>
  <c r="J16" i="7"/>
  <c r="J15" i="7"/>
  <c r="J14" i="7"/>
  <c r="J13" i="7"/>
  <c r="J12" i="7"/>
  <c r="J11" i="7"/>
  <c r="J10" i="7"/>
  <c r="J9" i="7"/>
  <c r="J8" i="7"/>
  <c r="J7" i="7"/>
  <c r="J6" i="7"/>
  <c r="J5" i="7"/>
  <c r="J4" i="7"/>
  <c r="J3" i="7"/>
  <c r="Y11" i="1" l="1"/>
  <c r="E4" i="2" l="1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3" i="2"/>
  <c r="D2" i="7" s="1"/>
  <c r="E3" i="2"/>
  <c r="E2" i="7" s="1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3" i="2"/>
  <c r="K2" i="7" s="1"/>
  <c r="AC4" i="2"/>
  <c r="AC5" i="2"/>
  <c r="AC6" i="2"/>
  <c r="AC7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C37" i="2"/>
  <c r="AC38" i="2"/>
  <c r="AC39" i="2"/>
  <c r="AC40" i="2"/>
  <c r="AC41" i="2"/>
  <c r="AC42" i="2"/>
  <c r="AC43" i="2"/>
  <c r="AC44" i="2"/>
  <c r="AC45" i="2"/>
  <c r="AC46" i="2"/>
  <c r="AC47" i="2"/>
  <c r="AC48" i="2"/>
  <c r="AC49" i="2"/>
  <c r="AC50" i="2"/>
  <c r="AC51" i="2"/>
  <c r="AC52" i="2"/>
  <c r="AC53" i="2"/>
  <c r="AC54" i="2"/>
  <c r="AC55" i="2"/>
  <c r="AC56" i="2"/>
  <c r="AC57" i="2"/>
  <c r="AC58" i="2"/>
  <c r="AC59" i="2"/>
  <c r="AC60" i="2"/>
  <c r="AC61" i="2"/>
  <c r="AC62" i="2"/>
  <c r="AC3" i="2"/>
  <c r="AB2" i="7" s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67" i="1"/>
  <c r="AD68" i="1"/>
  <c r="AD69" i="1"/>
  <c r="AD70" i="1"/>
  <c r="AD11" i="1"/>
  <c r="P12" i="8"/>
  <c r="AA4" i="2" s="1"/>
  <c r="P13" i="8"/>
  <c r="AA5" i="2" s="1"/>
  <c r="P14" i="8"/>
  <c r="AA6" i="2" s="1"/>
  <c r="P16" i="8"/>
  <c r="AA8" i="2" s="1"/>
  <c r="P17" i="8"/>
  <c r="AA9" i="2" s="1"/>
  <c r="P18" i="8"/>
  <c r="AA10" i="2" s="1"/>
  <c r="P19" i="8"/>
  <c r="AA11" i="2" s="1"/>
  <c r="P20" i="8"/>
  <c r="AA12" i="2" s="1"/>
  <c r="P21" i="8"/>
  <c r="AA13" i="2" s="1"/>
  <c r="P22" i="8"/>
  <c r="AA14" i="2" s="1"/>
  <c r="P24" i="8"/>
  <c r="AA16" i="2" s="1"/>
  <c r="P26" i="8"/>
  <c r="AA18" i="2" s="1"/>
  <c r="P27" i="8"/>
  <c r="AA19" i="2" s="1"/>
  <c r="P28" i="8"/>
  <c r="AA20" i="2" s="1"/>
  <c r="P29" i="8"/>
  <c r="AA21" i="2" s="1"/>
  <c r="P30" i="8"/>
  <c r="AA22" i="2" s="1"/>
  <c r="P32" i="8"/>
  <c r="AA24" i="2" s="1"/>
  <c r="P34" i="8"/>
  <c r="AA26" i="2" s="1"/>
  <c r="P35" i="8"/>
  <c r="AA27" i="2" s="1"/>
  <c r="P36" i="8"/>
  <c r="AA28" i="2" s="1"/>
  <c r="P37" i="8"/>
  <c r="AA29" i="2" s="1"/>
  <c r="P38" i="8"/>
  <c r="AA30" i="2" s="1"/>
  <c r="P39" i="8"/>
  <c r="AA31" i="2" s="1"/>
  <c r="P40" i="8"/>
  <c r="AA32" i="2" s="1"/>
  <c r="P42" i="8"/>
  <c r="AA34" i="2" s="1"/>
  <c r="P43" i="8"/>
  <c r="AA35" i="2" s="1"/>
  <c r="P44" i="8"/>
  <c r="AA36" i="2" s="1"/>
  <c r="P45" i="8"/>
  <c r="AA37" i="2" s="1"/>
  <c r="P46" i="8"/>
  <c r="AA38" i="2" s="1"/>
  <c r="P48" i="8"/>
  <c r="AA40" i="2" s="1"/>
  <c r="P49" i="8"/>
  <c r="AA41" i="2" s="1"/>
  <c r="P51" i="8"/>
  <c r="AA43" i="2" s="1"/>
  <c r="P52" i="8"/>
  <c r="AA44" i="2" s="1"/>
  <c r="P53" i="8"/>
  <c r="AA45" i="2" s="1"/>
  <c r="P54" i="8"/>
  <c r="AA46" i="2" s="1"/>
  <c r="P56" i="8"/>
  <c r="AA48" i="2" s="1"/>
  <c r="P57" i="8"/>
  <c r="AA49" i="2" s="1"/>
  <c r="P58" i="8"/>
  <c r="AA50" i="2" s="1"/>
  <c r="P59" i="8"/>
  <c r="AA51" i="2" s="1"/>
  <c r="P60" i="8"/>
  <c r="AA52" i="2" s="1"/>
  <c r="P61" i="8"/>
  <c r="AA53" i="2" s="1"/>
  <c r="P62" i="8"/>
  <c r="AA54" i="2" s="1"/>
  <c r="P64" i="8"/>
  <c r="AA56" i="2" s="1"/>
  <c r="P66" i="8"/>
  <c r="AA58" i="2" s="1"/>
  <c r="P67" i="8"/>
  <c r="AA59" i="2" s="1"/>
  <c r="P68" i="8"/>
  <c r="AA60" i="2" s="1"/>
  <c r="P69" i="8"/>
  <c r="AA61" i="2" s="1"/>
  <c r="P70" i="8"/>
  <c r="AA62" i="2" s="1"/>
  <c r="S16" i="8"/>
  <c r="Z8" i="2" s="1"/>
  <c r="S24" i="8"/>
  <c r="Z16" i="2" s="1"/>
  <c r="S32" i="8"/>
  <c r="Z24" i="2" s="1"/>
  <c r="S40" i="8"/>
  <c r="Z32" i="2" s="1"/>
  <c r="R12" i="8"/>
  <c r="Y4" i="2" s="1"/>
  <c r="R13" i="8"/>
  <c r="Y5" i="2" s="1"/>
  <c r="R14" i="8"/>
  <c r="Y6" i="2" s="1"/>
  <c r="R15" i="8"/>
  <c r="Y7" i="2" s="1"/>
  <c r="R16" i="8"/>
  <c r="Y8" i="2" s="1"/>
  <c r="R17" i="8"/>
  <c r="Y9" i="2" s="1"/>
  <c r="R18" i="8"/>
  <c r="Y10" i="2" s="1"/>
  <c r="R19" i="8"/>
  <c r="Y11" i="2" s="1"/>
  <c r="R20" i="8"/>
  <c r="Y12" i="2" s="1"/>
  <c r="R21" i="8"/>
  <c r="Y13" i="2" s="1"/>
  <c r="R22" i="8"/>
  <c r="Y14" i="2" s="1"/>
  <c r="R24" i="8"/>
  <c r="Y16" i="2" s="1"/>
  <c r="R25" i="8"/>
  <c r="Y17" i="2" s="1"/>
  <c r="R26" i="8"/>
  <c r="Y18" i="2" s="1"/>
  <c r="R27" i="8"/>
  <c r="Y19" i="2" s="1"/>
  <c r="R28" i="8"/>
  <c r="Y20" i="2" s="1"/>
  <c r="R29" i="8"/>
  <c r="Y21" i="2" s="1"/>
  <c r="R30" i="8"/>
  <c r="Y22" i="2" s="1"/>
  <c r="R31" i="8"/>
  <c r="Y23" i="2" s="1"/>
  <c r="R32" i="8"/>
  <c r="Y24" i="2" s="1"/>
  <c r="R33" i="8"/>
  <c r="Y25" i="2" s="1"/>
  <c r="R34" i="8"/>
  <c r="Y26" i="2" s="1"/>
  <c r="R35" i="8"/>
  <c r="Y27" i="2" s="1"/>
  <c r="R36" i="8"/>
  <c r="Y28" i="2" s="1"/>
  <c r="R37" i="8"/>
  <c r="Y29" i="2" s="1"/>
  <c r="R38" i="8"/>
  <c r="Y30" i="2" s="1"/>
  <c r="R39" i="8"/>
  <c r="Y31" i="2" s="1"/>
  <c r="R40" i="8"/>
  <c r="Y32" i="2" s="1"/>
  <c r="R41" i="8"/>
  <c r="Y33" i="2" s="1"/>
  <c r="R42" i="8"/>
  <c r="Y34" i="2" s="1"/>
  <c r="R43" i="8"/>
  <c r="Y35" i="2" s="1"/>
  <c r="R44" i="8"/>
  <c r="Y36" i="2" s="1"/>
  <c r="R45" i="8"/>
  <c r="Y37" i="2" s="1"/>
  <c r="R46" i="8"/>
  <c r="Y38" i="2" s="1"/>
  <c r="R47" i="8"/>
  <c r="Y39" i="2" s="1"/>
  <c r="R48" i="8"/>
  <c r="Y40" i="2" s="1"/>
  <c r="R49" i="8"/>
  <c r="Y41" i="2" s="1"/>
  <c r="R50" i="8"/>
  <c r="Y42" i="2" s="1"/>
  <c r="R51" i="8"/>
  <c r="Y43" i="2" s="1"/>
  <c r="R52" i="8"/>
  <c r="Y44" i="2" s="1"/>
  <c r="R53" i="8"/>
  <c r="Y45" i="2" s="1"/>
  <c r="R54" i="8"/>
  <c r="Y46" i="2" s="1"/>
  <c r="R55" i="8"/>
  <c r="Y47" i="2" s="1"/>
  <c r="R56" i="8"/>
  <c r="Y48" i="2" s="1"/>
  <c r="R57" i="8"/>
  <c r="Y49" i="2" s="1"/>
  <c r="R58" i="8"/>
  <c r="Y50" i="2" s="1"/>
  <c r="R59" i="8"/>
  <c r="Y51" i="2" s="1"/>
  <c r="R60" i="8"/>
  <c r="Y52" i="2" s="1"/>
  <c r="R61" i="8"/>
  <c r="Y53" i="2" s="1"/>
  <c r="R62" i="8"/>
  <c r="Y54" i="2" s="1"/>
  <c r="R63" i="8"/>
  <c r="Y55" i="2" s="1"/>
  <c r="R64" i="8"/>
  <c r="Y56" i="2" s="1"/>
  <c r="R65" i="8"/>
  <c r="Y57" i="2" s="1"/>
  <c r="R66" i="8"/>
  <c r="Y58" i="2" s="1"/>
  <c r="R67" i="8"/>
  <c r="Y59" i="2" s="1"/>
  <c r="R68" i="8"/>
  <c r="Y60" i="2" s="1"/>
  <c r="R69" i="8"/>
  <c r="Y61" i="2" s="1"/>
  <c r="R70" i="8"/>
  <c r="Y62" i="2" s="1"/>
  <c r="R11" i="8"/>
  <c r="Y3" i="2" s="1"/>
  <c r="Y2" i="7" s="1"/>
  <c r="R4" i="2"/>
  <c r="R5" i="2"/>
  <c r="R6" i="2"/>
  <c r="R7" i="2"/>
  <c r="R9" i="2"/>
  <c r="R11" i="2"/>
  <c r="R13" i="2"/>
  <c r="R14" i="2"/>
  <c r="R15" i="2"/>
  <c r="R16" i="2"/>
  <c r="R17" i="2"/>
  <c r="R18" i="2"/>
  <c r="R19" i="2"/>
  <c r="R21" i="2"/>
  <c r="R22" i="2"/>
  <c r="R23" i="2"/>
  <c r="R24" i="2"/>
  <c r="R26" i="2"/>
  <c r="R27" i="2"/>
  <c r="R29" i="2"/>
  <c r="R30" i="2"/>
  <c r="R31" i="2"/>
  <c r="R32" i="2"/>
  <c r="R34" i="2"/>
  <c r="R35" i="2"/>
  <c r="R37" i="2"/>
  <c r="R38" i="2"/>
  <c r="R39" i="2"/>
  <c r="R40" i="2"/>
  <c r="R42" i="2"/>
  <c r="R43" i="2"/>
  <c r="R45" i="2"/>
  <c r="R46" i="2"/>
  <c r="R47" i="2"/>
  <c r="R48" i="2"/>
  <c r="R50" i="2"/>
  <c r="R51" i="2"/>
  <c r="R53" i="2"/>
  <c r="R54" i="2"/>
  <c r="R55" i="2"/>
  <c r="R56" i="2"/>
  <c r="R58" i="2"/>
  <c r="R59" i="2"/>
  <c r="R61" i="2"/>
  <c r="R62" i="2"/>
  <c r="R3" i="2"/>
  <c r="O13" i="8"/>
  <c r="W5" i="2" s="1"/>
  <c r="O16" i="8"/>
  <c r="W8" i="2" s="1"/>
  <c r="O21" i="8"/>
  <c r="W13" i="2" s="1"/>
  <c r="O24" i="8"/>
  <c r="W16" i="2" s="1"/>
  <c r="O29" i="8"/>
  <c r="W21" i="2" s="1"/>
  <c r="O32" i="8"/>
  <c r="W24" i="2" s="1"/>
  <c r="O37" i="8"/>
  <c r="W29" i="2" s="1"/>
  <c r="O40" i="8"/>
  <c r="W32" i="2" s="1"/>
  <c r="O45" i="8"/>
  <c r="W37" i="2" s="1"/>
  <c r="O48" i="8"/>
  <c r="W40" i="2" s="1"/>
  <c r="O53" i="8"/>
  <c r="W45" i="2" s="1"/>
  <c r="O56" i="8"/>
  <c r="W48" i="2" s="1"/>
  <c r="O61" i="8"/>
  <c r="W53" i="2" s="1"/>
  <c r="O64" i="8"/>
  <c r="W56" i="2" s="1"/>
  <c r="O69" i="8"/>
  <c r="W61" i="2" s="1"/>
  <c r="N13" i="8"/>
  <c r="V5" i="2" s="1"/>
  <c r="N16" i="8"/>
  <c r="V8" i="2" s="1"/>
  <c r="N18" i="8"/>
  <c r="V10" i="2" s="1"/>
  <c r="N19" i="8"/>
  <c r="V11" i="2" s="1"/>
  <c r="N20" i="8"/>
  <c r="V12" i="2" s="1"/>
  <c r="N21" i="8"/>
  <c r="V13" i="2" s="1"/>
  <c r="N24" i="8"/>
  <c r="V16" i="2" s="1"/>
  <c r="N26" i="8"/>
  <c r="V18" i="2" s="1"/>
  <c r="N27" i="8"/>
  <c r="V19" i="2" s="1"/>
  <c r="N28" i="8"/>
  <c r="V20" i="2" s="1"/>
  <c r="N29" i="8"/>
  <c r="V21" i="2" s="1"/>
  <c r="N32" i="8"/>
  <c r="V24" i="2" s="1"/>
  <c r="N34" i="8"/>
  <c r="V26" i="2" s="1"/>
  <c r="N35" i="8"/>
  <c r="V27" i="2" s="1"/>
  <c r="N36" i="8"/>
  <c r="V28" i="2" s="1"/>
  <c r="N37" i="8"/>
  <c r="V29" i="2" s="1"/>
  <c r="N40" i="8"/>
  <c r="V32" i="2" s="1"/>
  <c r="N42" i="8"/>
  <c r="V34" i="2" s="1"/>
  <c r="N43" i="8"/>
  <c r="V35" i="2" s="1"/>
  <c r="N44" i="8"/>
  <c r="V36" i="2" s="1"/>
  <c r="N45" i="8"/>
  <c r="V37" i="2" s="1"/>
  <c r="N48" i="8"/>
  <c r="V40" i="2" s="1"/>
  <c r="N49" i="8"/>
  <c r="V41" i="2" s="1"/>
  <c r="N51" i="8"/>
  <c r="V43" i="2" s="1"/>
  <c r="N53" i="8"/>
  <c r="V45" i="2" s="1"/>
  <c r="N56" i="8"/>
  <c r="V48" i="2" s="1"/>
  <c r="N57" i="8"/>
  <c r="V49" i="2" s="1"/>
  <c r="N58" i="8"/>
  <c r="V50" i="2" s="1"/>
  <c r="N59" i="8"/>
  <c r="V51" i="2" s="1"/>
  <c r="N60" i="8"/>
  <c r="V52" i="2" s="1"/>
  <c r="N61" i="8"/>
  <c r="V53" i="2" s="1"/>
  <c r="N64" i="8"/>
  <c r="V56" i="2" s="1"/>
  <c r="N66" i="8"/>
  <c r="V58" i="2" s="1"/>
  <c r="N67" i="8"/>
  <c r="V59" i="2" s="1"/>
  <c r="N69" i="8"/>
  <c r="V61" i="2" s="1"/>
  <c r="M13" i="8"/>
  <c r="M16" i="8"/>
  <c r="M21" i="8"/>
  <c r="M24" i="8"/>
  <c r="M29" i="8"/>
  <c r="M32" i="8"/>
  <c r="M37" i="8"/>
  <c r="M40" i="8"/>
  <c r="M45" i="8"/>
  <c r="M48" i="8"/>
  <c r="M53" i="8"/>
  <c r="M56" i="8"/>
  <c r="M61" i="8"/>
  <c r="M64" i="8"/>
  <c r="M69" i="8"/>
  <c r="L13" i="8"/>
  <c r="L16" i="8"/>
  <c r="L21" i="8"/>
  <c r="L24" i="8"/>
  <c r="L29" i="8"/>
  <c r="L32" i="8"/>
  <c r="L37" i="8"/>
  <c r="L40" i="8"/>
  <c r="L45" i="8"/>
  <c r="L48" i="8"/>
  <c r="L53" i="8"/>
  <c r="L56" i="8"/>
  <c r="L61" i="8"/>
  <c r="L64" i="8"/>
  <c r="L69" i="8"/>
  <c r="S62" i="2"/>
  <c r="S60" i="2"/>
  <c r="S59" i="2"/>
  <c r="S58" i="2"/>
  <c r="S57" i="2"/>
  <c r="S56" i="2"/>
  <c r="S55" i="2"/>
  <c r="S54" i="2"/>
  <c r="S52" i="2"/>
  <c r="S51" i="2"/>
  <c r="S50" i="2"/>
  <c r="S49" i="2"/>
  <c r="S48" i="2"/>
  <c r="S47" i="2"/>
  <c r="S46" i="2"/>
  <c r="S44" i="2"/>
  <c r="S43" i="2"/>
  <c r="S42" i="2"/>
  <c r="S41" i="2"/>
  <c r="S40" i="2"/>
  <c r="S39" i="2"/>
  <c r="S38" i="2"/>
  <c r="S36" i="2"/>
  <c r="S35" i="2"/>
  <c r="S34" i="2"/>
  <c r="S33" i="2"/>
  <c r="S32" i="2"/>
  <c r="S31" i="2"/>
  <c r="S30" i="2"/>
  <c r="S28" i="2"/>
  <c r="S27" i="2"/>
  <c r="S26" i="2"/>
  <c r="S25" i="2"/>
  <c r="S24" i="2"/>
  <c r="S23" i="2"/>
  <c r="S22" i="2"/>
  <c r="S20" i="2"/>
  <c r="S19" i="2"/>
  <c r="S18" i="2"/>
  <c r="S17" i="2"/>
  <c r="S16" i="2"/>
  <c r="S15" i="2"/>
  <c r="S14" i="2"/>
  <c r="S12" i="2"/>
  <c r="S11" i="2"/>
  <c r="S10" i="2"/>
  <c r="S9" i="2"/>
  <c r="S8" i="2"/>
  <c r="S7" i="2"/>
  <c r="S6" i="2"/>
  <c r="S4" i="2"/>
  <c r="S3" i="2"/>
  <c r="AD59" i="2" l="1"/>
  <c r="AC58" i="7"/>
  <c r="AD51" i="2"/>
  <c r="AC50" i="7"/>
  <c r="AD43" i="2"/>
  <c r="AC42" i="7"/>
  <c r="AD35" i="2"/>
  <c r="AC34" i="7"/>
  <c r="AD27" i="2"/>
  <c r="AC26" i="7"/>
  <c r="AD19" i="2"/>
  <c r="AC18" i="7"/>
  <c r="AD11" i="2"/>
  <c r="AC10" i="7"/>
  <c r="AD58" i="2"/>
  <c r="AC57" i="7"/>
  <c r="AD50" i="2"/>
  <c r="AC49" i="7"/>
  <c r="AD42" i="2"/>
  <c r="AC41" i="7"/>
  <c r="AD34" i="2"/>
  <c r="AC33" i="7"/>
  <c r="AD26" i="2"/>
  <c r="AC25" i="7"/>
  <c r="AD18" i="2"/>
  <c r="AC17" i="7"/>
  <c r="AD10" i="2"/>
  <c r="AC9" i="7"/>
  <c r="AD57" i="2"/>
  <c r="AC56" i="7"/>
  <c r="AD49" i="2"/>
  <c r="AC48" i="7"/>
  <c r="AD41" i="2"/>
  <c r="AC40" i="7"/>
  <c r="AD33" i="2"/>
  <c r="AC32" i="7"/>
  <c r="AD25" i="2"/>
  <c r="AC24" i="7"/>
  <c r="AD17" i="2"/>
  <c r="AC16" i="7"/>
  <c r="AD9" i="2"/>
  <c r="AC8" i="7"/>
  <c r="AD56" i="2"/>
  <c r="AC55" i="7"/>
  <c r="AD48" i="2"/>
  <c r="AC47" i="7"/>
  <c r="AD40" i="2"/>
  <c r="AC39" i="7"/>
  <c r="AD32" i="2"/>
  <c r="AC31" i="7"/>
  <c r="AD24" i="2"/>
  <c r="AC23" i="7"/>
  <c r="AD16" i="2"/>
  <c r="AC15" i="7"/>
  <c r="AD8" i="2"/>
  <c r="AC7" i="7"/>
  <c r="AD3" i="2"/>
  <c r="AC2" i="7"/>
  <c r="AD55" i="2"/>
  <c r="AC54" i="7"/>
  <c r="AD47" i="2"/>
  <c r="AC46" i="7"/>
  <c r="AD39" i="2"/>
  <c r="AC38" i="7"/>
  <c r="AD31" i="2"/>
  <c r="AC30" i="7"/>
  <c r="AD23" i="2"/>
  <c r="AC22" i="7"/>
  <c r="AD15" i="2"/>
  <c r="AC14" i="7"/>
  <c r="AD7" i="2"/>
  <c r="AC6" i="7"/>
  <c r="AD62" i="2"/>
  <c r="AC61" i="7"/>
  <c r="AD54" i="2"/>
  <c r="AC53" i="7"/>
  <c r="AD46" i="2"/>
  <c r="AC45" i="7"/>
  <c r="AD38" i="2"/>
  <c r="AC37" i="7"/>
  <c r="AD30" i="2"/>
  <c r="AC29" i="7"/>
  <c r="AD22" i="2"/>
  <c r="AC21" i="7"/>
  <c r="AD14" i="2"/>
  <c r="AC13" i="7"/>
  <c r="AD6" i="2"/>
  <c r="AC5" i="7"/>
  <c r="AD61" i="2"/>
  <c r="AC60" i="7"/>
  <c r="AD53" i="2"/>
  <c r="AC52" i="7"/>
  <c r="AD45" i="2"/>
  <c r="AC44" i="7"/>
  <c r="AD37" i="2"/>
  <c r="AC36" i="7"/>
  <c r="AD29" i="2"/>
  <c r="AC28" i="7"/>
  <c r="AD21" i="2"/>
  <c r="AC20" i="7"/>
  <c r="AD13" i="2"/>
  <c r="AC12" i="7"/>
  <c r="AD5" i="2"/>
  <c r="AC4" i="7"/>
  <c r="AD60" i="2"/>
  <c r="AC59" i="7"/>
  <c r="AD52" i="2"/>
  <c r="AC51" i="7"/>
  <c r="AD44" i="2"/>
  <c r="AC43" i="7"/>
  <c r="AD36" i="2"/>
  <c r="AC35" i="7"/>
  <c r="AD28" i="2"/>
  <c r="AC27" i="7"/>
  <c r="AD20" i="2"/>
  <c r="AC19" i="7"/>
  <c r="AD12" i="2"/>
  <c r="AC11" i="7"/>
  <c r="AD4" i="2"/>
  <c r="AC3" i="7"/>
  <c r="M46" i="8"/>
  <c r="L70" i="8"/>
  <c r="O38" i="8"/>
  <c r="W30" i="2" s="1"/>
  <c r="E13" i="7"/>
  <c r="L54" i="8"/>
  <c r="M30" i="8"/>
  <c r="O22" i="8"/>
  <c r="W14" i="2" s="1"/>
  <c r="W13" i="7" s="1"/>
  <c r="L30" i="8"/>
  <c r="M70" i="8"/>
  <c r="O62" i="8"/>
  <c r="W54" i="2" s="1"/>
  <c r="L46" i="8"/>
  <c r="L62" i="8"/>
  <c r="M38" i="8"/>
  <c r="O30" i="8"/>
  <c r="W22" i="2" s="1"/>
  <c r="L22" i="8"/>
  <c r="O54" i="8"/>
  <c r="W46" i="2" s="1"/>
  <c r="W45" i="7" s="1"/>
  <c r="O70" i="8"/>
  <c r="W62" i="2" s="1"/>
  <c r="M22" i="8"/>
  <c r="N54" i="8"/>
  <c r="V46" i="2" s="1"/>
  <c r="O14" i="8"/>
  <c r="W6" i="2" s="1"/>
  <c r="M62" i="8"/>
  <c r="L38" i="8"/>
  <c r="M14" i="8"/>
  <c r="L14" i="8"/>
  <c r="M54" i="8"/>
  <c r="N22" i="8"/>
  <c r="V14" i="2" s="1"/>
  <c r="O46" i="8"/>
  <c r="W38" i="2" s="1"/>
  <c r="N70" i="8"/>
  <c r="V62" i="2" s="1"/>
  <c r="V61" i="7" s="1"/>
  <c r="N39" i="8"/>
  <c r="V31" i="2" s="1"/>
  <c r="V31" i="7" s="1"/>
  <c r="R23" i="8"/>
  <c r="Y15" i="2" s="1"/>
  <c r="D55" i="7"/>
  <c r="D47" i="7"/>
  <c r="D39" i="7"/>
  <c r="D31" i="7"/>
  <c r="D23" i="7"/>
  <c r="D15" i="7"/>
  <c r="D7" i="7"/>
  <c r="E58" i="7"/>
  <c r="E50" i="7"/>
  <c r="E42" i="7"/>
  <c r="E34" i="7"/>
  <c r="E26" i="7"/>
  <c r="E18" i="7"/>
  <c r="E10" i="7"/>
  <c r="S64" i="8"/>
  <c r="Z56" i="2" s="1"/>
  <c r="S56" i="8"/>
  <c r="Z48" i="2" s="1"/>
  <c r="S48" i="8"/>
  <c r="Z40" i="2" s="1"/>
  <c r="S70" i="8"/>
  <c r="Z62" i="2" s="1"/>
  <c r="S62" i="8"/>
  <c r="Z54" i="2" s="1"/>
  <c r="S54" i="8"/>
  <c r="Z46" i="2" s="1"/>
  <c r="S46" i="8"/>
  <c r="Z38" i="2" s="1"/>
  <c r="S38" i="8"/>
  <c r="Z30" i="2" s="1"/>
  <c r="S30" i="8"/>
  <c r="Z22" i="2" s="1"/>
  <c r="S22" i="8"/>
  <c r="Z14" i="2" s="1"/>
  <c r="S14" i="8"/>
  <c r="Z6" i="2" s="1"/>
  <c r="AB62" i="2"/>
  <c r="AB54" i="2"/>
  <c r="AB46" i="2"/>
  <c r="AB38" i="2"/>
  <c r="AB30" i="2"/>
  <c r="AB22" i="2"/>
  <c r="AB14" i="2"/>
  <c r="AB6" i="2"/>
  <c r="AB61" i="2"/>
  <c r="AB53" i="2"/>
  <c r="AB45" i="2"/>
  <c r="AB37" i="2"/>
  <c r="AB29" i="2"/>
  <c r="AB21" i="2"/>
  <c r="AB13" i="2"/>
  <c r="AB5" i="2"/>
  <c r="AB4" i="2"/>
  <c r="AB59" i="2"/>
  <c r="AB51" i="2"/>
  <c r="AB43" i="2"/>
  <c r="AB35" i="2"/>
  <c r="AB27" i="2"/>
  <c r="AB19" i="2"/>
  <c r="AB11" i="2"/>
  <c r="AB58" i="2"/>
  <c r="AB50" i="2"/>
  <c r="N50" i="8"/>
  <c r="V42" i="2" s="1"/>
  <c r="P50" i="8"/>
  <c r="AA42" i="2" s="1"/>
  <c r="AB42" i="2" s="1"/>
  <c r="AB34" i="2"/>
  <c r="AB26" i="2"/>
  <c r="AB18" i="2"/>
  <c r="N65" i="8"/>
  <c r="V57" i="2" s="1"/>
  <c r="V56" i="7" s="1"/>
  <c r="P65" i="8"/>
  <c r="AA57" i="2" s="1"/>
  <c r="N41" i="8"/>
  <c r="V33" i="2" s="1"/>
  <c r="P41" i="8"/>
  <c r="AA33" i="2" s="1"/>
  <c r="N33" i="8"/>
  <c r="V25" i="2" s="1"/>
  <c r="V24" i="7" s="1"/>
  <c r="P33" i="8"/>
  <c r="AA25" i="2" s="1"/>
  <c r="N25" i="8"/>
  <c r="V17" i="2" s="1"/>
  <c r="V17" i="7" s="1"/>
  <c r="P25" i="8"/>
  <c r="AA17" i="2" s="1"/>
  <c r="AB17" i="2" s="1"/>
  <c r="AB9" i="2"/>
  <c r="AB56" i="2"/>
  <c r="AB48" i="2"/>
  <c r="AB40" i="2"/>
  <c r="AB32" i="2"/>
  <c r="AB24" i="2"/>
  <c r="AB16" i="2"/>
  <c r="N11" i="8"/>
  <c r="V3" i="2" s="1"/>
  <c r="V2" i="7" s="1"/>
  <c r="P11" i="8"/>
  <c r="AA3" i="2" s="1"/>
  <c r="AB3" i="2" s="1"/>
  <c r="AA2" i="7" s="1"/>
  <c r="N63" i="8"/>
  <c r="V55" i="2" s="1"/>
  <c r="V55" i="7" s="1"/>
  <c r="P63" i="8"/>
  <c r="AA55" i="2" s="1"/>
  <c r="AB55" i="2" s="1"/>
  <c r="N55" i="8"/>
  <c r="V47" i="2" s="1"/>
  <c r="P55" i="8"/>
  <c r="AA47" i="2" s="1"/>
  <c r="AB47" i="2" s="1"/>
  <c r="N47" i="8"/>
  <c r="V39" i="2" s="1"/>
  <c r="P47" i="8"/>
  <c r="AA39" i="2" s="1"/>
  <c r="AB39" i="2" s="1"/>
  <c r="AB31" i="2"/>
  <c r="N31" i="8"/>
  <c r="V23" i="2" s="1"/>
  <c r="V23" i="7" s="1"/>
  <c r="P31" i="8"/>
  <c r="AA23" i="2" s="1"/>
  <c r="AB23" i="2" s="1"/>
  <c r="N23" i="8"/>
  <c r="V15" i="2" s="1"/>
  <c r="P23" i="8"/>
  <c r="AA15" i="2" s="1"/>
  <c r="AB15" i="2" s="1"/>
  <c r="N15" i="8"/>
  <c r="V7" i="2" s="1"/>
  <c r="V7" i="7" s="1"/>
  <c r="P15" i="8"/>
  <c r="AA7" i="2" s="1"/>
  <c r="AB7" i="2" s="1"/>
  <c r="D58" i="7"/>
  <c r="D50" i="7"/>
  <c r="D42" i="7"/>
  <c r="D34" i="7"/>
  <c r="D26" i="7"/>
  <c r="D18" i="7"/>
  <c r="D10" i="7"/>
  <c r="E61" i="7"/>
  <c r="E53" i="7"/>
  <c r="E45" i="7"/>
  <c r="E37" i="7"/>
  <c r="E29" i="7"/>
  <c r="E21" i="7"/>
  <c r="E5" i="7"/>
  <c r="R59" i="7"/>
  <c r="R60" i="2"/>
  <c r="AB60" i="2" s="1"/>
  <c r="R51" i="7"/>
  <c r="R52" i="2"/>
  <c r="AB52" i="2" s="1"/>
  <c r="R43" i="7"/>
  <c r="R44" i="2"/>
  <c r="AB44" i="2" s="1"/>
  <c r="R35" i="7"/>
  <c r="R36" i="2"/>
  <c r="AB36" i="2" s="1"/>
  <c r="R27" i="7"/>
  <c r="R28" i="2"/>
  <c r="AB28" i="2" s="1"/>
  <c r="R19" i="7"/>
  <c r="R20" i="2"/>
  <c r="AB20" i="2" s="1"/>
  <c r="R11" i="7"/>
  <c r="R12" i="2"/>
  <c r="AB12" i="2" s="1"/>
  <c r="R9" i="7"/>
  <c r="R10" i="2"/>
  <c r="AB10" i="2" s="1"/>
  <c r="E49" i="7"/>
  <c r="R48" i="7"/>
  <c r="R49" i="2"/>
  <c r="AB49" i="2" s="1"/>
  <c r="R40" i="7"/>
  <c r="R41" i="2"/>
  <c r="AB41" i="2" s="1"/>
  <c r="R32" i="7"/>
  <c r="R33" i="2"/>
  <c r="R24" i="7"/>
  <c r="R25" i="2"/>
  <c r="D61" i="7"/>
  <c r="D53" i="7"/>
  <c r="D45" i="7"/>
  <c r="D37" i="7"/>
  <c r="D29" i="7"/>
  <c r="D21" i="7"/>
  <c r="D13" i="7"/>
  <c r="D5" i="7"/>
  <c r="E56" i="7"/>
  <c r="E48" i="7"/>
  <c r="E40" i="7"/>
  <c r="E32" i="7"/>
  <c r="E24" i="7"/>
  <c r="E16" i="7"/>
  <c r="E8" i="7"/>
  <c r="R7" i="7"/>
  <c r="R8" i="2"/>
  <c r="AB8" i="2" s="1"/>
  <c r="D60" i="7"/>
  <c r="D52" i="7"/>
  <c r="D44" i="7"/>
  <c r="D36" i="7"/>
  <c r="D28" i="7"/>
  <c r="D20" i="7"/>
  <c r="D12" i="7"/>
  <c r="D4" i="7"/>
  <c r="E55" i="7"/>
  <c r="E47" i="7"/>
  <c r="E39" i="7"/>
  <c r="E31" i="7"/>
  <c r="E23" i="7"/>
  <c r="E15" i="7"/>
  <c r="E7" i="7"/>
  <c r="R56" i="7"/>
  <c r="R57" i="2"/>
  <c r="D54" i="7"/>
  <c r="D46" i="7"/>
  <c r="D38" i="7"/>
  <c r="D30" i="7"/>
  <c r="D22" i="7"/>
  <c r="D14" i="7"/>
  <c r="D6" i="7"/>
  <c r="E57" i="7"/>
  <c r="E41" i="7"/>
  <c r="E25" i="7"/>
  <c r="E17" i="7"/>
  <c r="E9" i="7"/>
  <c r="E33" i="7"/>
  <c r="D59" i="7"/>
  <c r="D51" i="7"/>
  <c r="D43" i="7"/>
  <c r="D35" i="7"/>
  <c r="D27" i="7"/>
  <c r="D19" i="7"/>
  <c r="D11" i="7"/>
  <c r="E54" i="7"/>
  <c r="E46" i="7"/>
  <c r="E38" i="7"/>
  <c r="E30" i="7"/>
  <c r="E22" i="7"/>
  <c r="E14" i="7"/>
  <c r="E6" i="7"/>
  <c r="D57" i="7"/>
  <c r="D49" i="7"/>
  <c r="D41" i="7"/>
  <c r="D33" i="7"/>
  <c r="D25" i="7"/>
  <c r="D17" i="7"/>
  <c r="D9" i="7"/>
  <c r="E60" i="7"/>
  <c r="E52" i="7"/>
  <c r="E44" i="7"/>
  <c r="E36" i="7"/>
  <c r="E28" i="7"/>
  <c r="E20" i="7"/>
  <c r="E12" i="7"/>
  <c r="E4" i="7"/>
  <c r="D56" i="7"/>
  <c r="D48" i="7"/>
  <c r="D40" i="7"/>
  <c r="D32" i="7"/>
  <c r="D24" i="7"/>
  <c r="D16" i="7"/>
  <c r="D8" i="7"/>
  <c r="E59" i="7"/>
  <c r="E51" i="7"/>
  <c r="E43" i="7"/>
  <c r="E35" i="7"/>
  <c r="E27" i="7"/>
  <c r="E19" i="7"/>
  <c r="E11" i="7"/>
  <c r="E3" i="7"/>
  <c r="D3" i="7"/>
  <c r="S4" i="7"/>
  <c r="S5" i="2"/>
  <c r="S12" i="7"/>
  <c r="S13" i="2"/>
  <c r="S20" i="7"/>
  <c r="S21" i="2"/>
  <c r="S28" i="7"/>
  <c r="S29" i="2"/>
  <c r="S36" i="7"/>
  <c r="S37" i="2"/>
  <c r="S44" i="7"/>
  <c r="S45" i="2"/>
  <c r="S52" i="7"/>
  <c r="S53" i="2"/>
  <c r="S60" i="7"/>
  <c r="S61" i="2"/>
  <c r="Y68" i="1"/>
  <c r="Y52" i="1"/>
  <c r="Y59" i="7"/>
  <c r="Y51" i="7"/>
  <c r="Y43" i="7"/>
  <c r="Y35" i="7"/>
  <c r="Y27" i="7"/>
  <c r="Y19" i="7"/>
  <c r="Y11" i="7"/>
  <c r="V48" i="7"/>
  <c r="V40" i="7"/>
  <c r="V32" i="7"/>
  <c r="V16" i="7"/>
  <c r="Y3" i="7"/>
  <c r="N12" i="8"/>
  <c r="V4" i="2" s="1"/>
  <c r="V4" i="7" s="1"/>
  <c r="Y12" i="1"/>
  <c r="O66" i="8"/>
  <c r="W58" i="2" s="1"/>
  <c r="S9" i="7"/>
  <c r="S17" i="7"/>
  <c r="S25" i="7"/>
  <c r="S33" i="7"/>
  <c r="S41" i="7"/>
  <c r="S49" i="7"/>
  <c r="S57" i="7"/>
  <c r="L68" i="8"/>
  <c r="L60" i="8"/>
  <c r="L52" i="8"/>
  <c r="L44" i="8"/>
  <c r="L36" i="8"/>
  <c r="L28" i="8"/>
  <c r="L20" i="8"/>
  <c r="L12" i="8"/>
  <c r="Y60" i="7"/>
  <c r="Y52" i="7"/>
  <c r="Y44" i="7"/>
  <c r="Y36" i="7"/>
  <c r="Y28" i="7"/>
  <c r="Y20" i="7"/>
  <c r="Y12" i="7"/>
  <c r="Y4" i="7"/>
  <c r="AB60" i="7"/>
  <c r="AB52" i="7"/>
  <c r="AB44" i="7"/>
  <c r="AB36" i="7"/>
  <c r="AB28" i="7"/>
  <c r="AB20" i="7"/>
  <c r="AB12" i="7"/>
  <c r="AB4" i="7"/>
  <c r="L66" i="8"/>
  <c r="L58" i="8"/>
  <c r="L50" i="8"/>
  <c r="L42" i="8"/>
  <c r="L34" i="8"/>
  <c r="L26" i="8"/>
  <c r="L18" i="8"/>
  <c r="R58" i="7"/>
  <c r="R50" i="7"/>
  <c r="AB58" i="7"/>
  <c r="AB50" i="7"/>
  <c r="AB42" i="7"/>
  <c r="AB34" i="7"/>
  <c r="AB26" i="7"/>
  <c r="AB18" i="7"/>
  <c r="AB10" i="7"/>
  <c r="S53" i="7"/>
  <c r="S61" i="7"/>
  <c r="M68" i="8"/>
  <c r="M60" i="8"/>
  <c r="M52" i="8"/>
  <c r="M44" i="8"/>
  <c r="M36" i="8"/>
  <c r="M28" i="8"/>
  <c r="M20" i="8"/>
  <c r="M12" i="8"/>
  <c r="R16" i="7"/>
  <c r="R8" i="7"/>
  <c r="Y56" i="7"/>
  <c r="Y48" i="7"/>
  <c r="Y40" i="7"/>
  <c r="Y32" i="7"/>
  <c r="Y24" i="7"/>
  <c r="Y16" i="7"/>
  <c r="Y8" i="7"/>
  <c r="AB56" i="7"/>
  <c r="AB48" i="7"/>
  <c r="AB40" i="7"/>
  <c r="AB32" i="7"/>
  <c r="AB24" i="7"/>
  <c r="AB16" i="7"/>
  <c r="AB8" i="7"/>
  <c r="V47" i="7"/>
  <c r="V39" i="7"/>
  <c r="V15" i="7"/>
  <c r="O68" i="8"/>
  <c r="W60" i="2" s="1"/>
  <c r="W60" i="7" s="1"/>
  <c r="O60" i="8"/>
  <c r="W52" i="2" s="1"/>
  <c r="W52" i="7" s="1"/>
  <c r="O52" i="8"/>
  <c r="W44" i="2" s="1"/>
  <c r="W44" i="7" s="1"/>
  <c r="O44" i="8"/>
  <c r="W36" i="2" s="1"/>
  <c r="W36" i="7" s="1"/>
  <c r="O36" i="8"/>
  <c r="W28" i="2" s="1"/>
  <c r="W28" i="7" s="1"/>
  <c r="O28" i="8"/>
  <c r="W20" i="2" s="1"/>
  <c r="W20" i="7" s="1"/>
  <c r="O20" i="8"/>
  <c r="W12" i="2" s="1"/>
  <c r="W12" i="7" s="1"/>
  <c r="O12" i="8"/>
  <c r="W4" i="2" s="1"/>
  <c r="W4" i="7" s="1"/>
  <c r="R55" i="7"/>
  <c r="R47" i="7"/>
  <c r="R39" i="7"/>
  <c r="R31" i="7"/>
  <c r="R23" i="7"/>
  <c r="R15" i="7"/>
  <c r="S68" i="8"/>
  <c r="Z60" i="2" s="1"/>
  <c r="S60" i="8"/>
  <c r="Z52" i="2" s="1"/>
  <c r="S52" i="8"/>
  <c r="Z44" i="2" s="1"/>
  <c r="S44" i="8"/>
  <c r="Z36" i="2" s="1"/>
  <c r="S36" i="8"/>
  <c r="Z28" i="2" s="1"/>
  <c r="S28" i="8"/>
  <c r="Z20" i="2" s="1"/>
  <c r="S20" i="8"/>
  <c r="Z12" i="2" s="1"/>
  <c r="S12" i="8"/>
  <c r="Z4" i="2" s="1"/>
  <c r="M66" i="8"/>
  <c r="M58" i="8"/>
  <c r="M50" i="8"/>
  <c r="M42" i="8"/>
  <c r="M34" i="8"/>
  <c r="M26" i="8"/>
  <c r="M18" i="8"/>
  <c r="AB54" i="7"/>
  <c r="AB46" i="7"/>
  <c r="AB38" i="7"/>
  <c r="AB30" i="7"/>
  <c r="AB22" i="7"/>
  <c r="AB14" i="7"/>
  <c r="O58" i="8"/>
  <c r="W50" i="2" s="1"/>
  <c r="O50" i="8"/>
  <c r="W42" i="2" s="1"/>
  <c r="O42" i="8"/>
  <c r="W34" i="2" s="1"/>
  <c r="O34" i="8"/>
  <c r="W26" i="2" s="1"/>
  <c r="O26" i="8"/>
  <c r="W18" i="2" s="1"/>
  <c r="O18" i="8"/>
  <c r="W10" i="2" s="1"/>
  <c r="S66" i="8"/>
  <c r="Z58" i="2" s="1"/>
  <c r="S58" i="8"/>
  <c r="Z50" i="2" s="1"/>
  <c r="S50" i="8"/>
  <c r="Z42" i="2" s="1"/>
  <c r="S42" i="8"/>
  <c r="Z34" i="2" s="1"/>
  <c r="S34" i="8"/>
  <c r="Z26" i="2" s="1"/>
  <c r="S26" i="8"/>
  <c r="Z18" i="2" s="1"/>
  <c r="S18" i="8"/>
  <c r="Z10" i="2" s="1"/>
  <c r="V52" i="7"/>
  <c r="V36" i="7"/>
  <c r="V28" i="7"/>
  <c r="V20" i="7"/>
  <c r="V12" i="7"/>
  <c r="R60" i="7"/>
  <c r="R52" i="7"/>
  <c r="R44" i="7"/>
  <c r="R36" i="7"/>
  <c r="R28" i="7"/>
  <c r="R20" i="7"/>
  <c r="R12" i="7"/>
  <c r="R4" i="7"/>
  <c r="Y16" i="1"/>
  <c r="Y40" i="1"/>
  <c r="Y44" i="1"/>
  <c r="Y48" i="1"/>
  <c r="R41" i="7"/>
  <c r="S34" i="7"/>
  <c r="S10" i="7"/>
  <c r="S18" i="7"/>
  <c r="S26" i="7"/>
  <c r="S42" i="7"/>
  <c r="S50" i="7"/>
  <c r="S58" i="7"/>
  <c r="Y55" i="7"/>
  <c r="Y47" i="7"/>
  <c r="Y39" i="7"/>
  <c r="Y31" i="7"/>
  <c r="Y23" i="7"/>
  <c r="Y15" i="7"/>
  <c r="Y7" i="7"/>
  <c r="V46" i="7"/>
  <c r="V14" i="7"/>
  <c r="R54" i="7"/>
  <c r="R46" i="7"/>
  <c r="R38" i="7"/>
  <c r="R30" i="7"/>
  <c r="R22" i="7"/>
  <c r="R14" i="7"/>
  <c r="R6" i="7"/>
  <c r="Y54" i="7"/>
  <c r="Y46" i="7"/>
  <c r="Y38" i="7"/>
  <c r="Y30" i="7"/>
  <c r="Y22" i="7"/>
  <c r="Y14" i="7"/>
  <c r="Y6" i="7"/>
  <c r="AB6" i="7"/>
  <c r="V45" i="7"/>
  <c r="V13" i="7"/>
  <c r="R61" i="7"/>
  <c r="R53" i="7"/>
  <c r="R45" i="7"/>
  <c r="R37" i="7"/>
  <c r="R29" i="7"/>
  <c r="R21" i="7"/>
  <c r="R13" i="7"/>
  <c r="R5" i="7"/>
  <c r="Y61" i="7"/>
  <c r="Y53" i="7"/>
  <c r="Y45" i="7"/>
  <c r="Y37" i="7"/>
  <c r="Y29" i="7"/>
  <c r="Y21" i="7"/>
  <c r="Y13" i="7"/>
  <c r="Y5" i="7"/>
  <c r="S29" i="7"/>
  <c r="S5" i="7"/>
  <c r="S45" i="7"/>
  <c r="R3" i="7"/>
  <c r="AB3" i="7"/>
  <c r="S21" i="7"/>
  <c r="V58" i="7"/>
  <c r="V50" i="7"/>
  <c r="V42" i="7"/>
  <c r="V34" i="7"/>
  <c r="V26" i="7"/>
  <c r="V18" i="7"/>
  <c r="V10" i="7"/>
  <c r="R42" i="7"/>
  <c r="R34" i="7"/>
  <c r="R26" i="7"/>
  <c r="R18" i="7"/>
  <c r="R10" i="7"/>
  <c r="Y58" i="7"/>
  <c r="Y50" i="7"/>
  <c r="Y42" i="7"/>
  <c r="Y34" i="7"/>
  <c r="Y26" i="7"/>
  <c r="Y18" i="7"/>
  <c r="Y10" i="7"/>
  <c r="S13" i="7"/>
  <c r="S37" i="7"/>
  <c r="S14" i="7"/>
  <c r="S38" i="7"/>
  <c r="S7" i="7"/>
  <c r="S55" i="7"/>
  <c r="R33" i="7"/>
  <c r="V51" i="7"/>
  <c r="V35" i="7"/>
  <c r="V19" i="7"/>
  <c r="S22" i="7"/>
  <c r="AB35" i="7"/>
  <c r="S23" i="7"/>
  <c r="S8" i="7"/>
  <c r="S16" i="7"/>
  <c r="S24" i="7"/>
  <c r="S32" i="7"/>
  <c r="S40" i="7"/>
  <c r="S48" i="7"/>
  <c r="S56" i="7"/>
  <c r="M65" i="8"/>
  <c r="M57" i="8"/>
  <c r="M49" i="8"/>
  <c r="V49" i="7"/>
  <c r="V41" i="7"/>
  <c r="V33" i="7"/>
  <c r="W61" i="7"/>
  <c r="W53" i="7"/>
  <c r="W37" i="7"/>
  <c r="W29" i="7"/>
  <c r="W21" i="7"/>
  <c r="W5" i="7"/>
  <c r="Y57" i="7"/>
  <c r="Y49" i="7"/>
  <c r="Y41" i="7"/>
  <c r="Y33" i="7"/>
  <c r="Y25" i="7"/>
  <c r="Y17" i="7"/>
  <c r="Y9" i="7"/>
  <c r="AB57" i="7"/>
  <c r="AB49" i="7"/>
  <c r="AB41" i="7"/>
  <c r="AB33" i="7"/>
  <c r="AB25" i="7"/>
  <c r="AB17" i="7"/>
  <c r="AB9" i="7"/>
  <c r="S6" i="7"/>
  <c r="AB27" i="7"/>
  <c r="S47" i="7"/>
  <c r="R57" i="7"/>
  <c r="R25" i="7"/>
  <c r="S30" i="7"/>
  <c r="AB43" i="7"/>
  <c r="S15" i="7"/>
  <c r="AB55" i="7"/>
  <c r="AB47" i="7"/>
  <c r="AB39" i="7"/>
  <c r="AB31" i="7"/>
  <c r="AB23" i="7"/>
  <c r="AB15" i="7"/>
  <c r="AB7" i="7"/>
  <c r="S54" i="7"/>
  <c r="AB59" i="7"/>
  <c r="AB19" i="7"/>
  <c r="S39" i="7"/>
  <c r="S3" i="7"/>
  <c r="S11" i="7"/>
  <c r="S19" i="7"/>
  <c r="S27" i="7"/>
  <c r="S35" i="7"/>
  <c r="S43" i="7"/>
  <c r="S51" i="7"/>
  <c r="S59" i="7"/>
  <c r="R49" i="7"/>
  <c r="R17" i="7"/>
  <c r="V27" i="7"/>
  <c r="V11" i="7"/>
  <c r="S46" i="7"/>
  <c r="AB51" i="7"/>
  <c r="AB11" i="7"/>
  <c r="S31" i="7"/>
  <c r="AB61" i="7"/>
  <c r="AB53" i="7"/>
  <c r="AB45" i="7"/>
  <c r="AB37" i="7"/>
  <c r="AB29" i="7"/>
  <c r="AB21" i="7"/>
  <c r="AB13" i="7"/>
  <c r="AB5" i="7"/>
  <c r="M41" i="8"/>
  <c r="M33" i="8"/>
  <c r="M25" i="8"/>
  <c r="M17" i="8"/>
  <c r="L11" i="8"/>
  <c r="L63" i="8"/>
  <c r="L55" i="8"/>
  <c r="L47" i="8"/>
  <c r="L39" i="8"/>
  <c r="L31" i="8"/>
  <c r="L23" i="8"/>
  <c r="L15" i="8"/>
  <c r="O11" i="8"/>
  <c r="W3" i="2" s="1"/>
  <c r="W2" i="7" s="1"/>
  <c r="O63" i="8"/>
  <c r="W55" i="2" s="1"/>
  <c r="W54" i="7" s="1"/>
  <c r="O55" i="8"/>
  <c r="W47" i="2" s="1"/>
  <c r="O47" i="8"/>
  <c r="W39" i="2" s="1"/>
  <c r="W38" i="7" s="1"/>
  <c r="O39" i="8"/>
  <c r="W31" i="2" s="1"/>
  <c r="W30" i="7" s="1"/>
  <c r="O31" i="8"/>
  <c r="W23" i="2" s="1"/>
  <c r="W22" i="7" s="1"/>
  <c r="O23" i="8"/>
  <c r="W15" i="2" s="1"/>
  <c r="O15" i="8"/>
  <c r="W7" i="2" s="1"/>
  <c r="S11" i="8"/>
  <c r="Z3" i="2" s="1"/>
  <c r="Z2" i="7" s="1"/>
  <c r="S63" i="8"/>
  <c r="Z55" i="2" s="1"/>
  <c r="Z54" i="7" s="1"/>
  <c r="S55" i="8"/>
  <c r="Z47" i="2" s="1"/>
  <c r="Z46" i="7" s="1"/>
  <c r="S47" i="8"/>
  <c r="Z39" i="2" s="1"/>
  <c r="Z38" i="7" s="1"/>
  <c r="S39" i="8"/>
  <c r="Z31" i="2" s="1"/>
  <c r="Z30" i="7" s="1"/>
  <c r="S31" i="8"/>
  <c r="Z23" i="2" s="1"/>
  <c r="Z22" i="7" s="1"/>
  <c r="S23" i="8"/>
  <c r="Z15" i="2" s="1"/>
  <c r="Z14" i="7" s="1"/>
  <c r="S15" i="8"/>
  <c r="Z7" i="2" s="1"/>
  <c r="M11" i="8"/>
  <c r="M63" i="8"/>
  <c r="M55" i="8"/>
  <c r="M47" i="8"/>
  <c r="M39" i="8"/>
  <c r="M31" i="8"/>
  <c r="M23" i="8"/>
  <c r="M15" i="8"/>
  <c r="Q70" i="8"/>
  <c r="X62" i="2" s="1"/>
  <c r="Q62" i="8"/>
  <c r="X54" i="2" s="1"/>
  <c r="L67" i="8"/>
  <c r="L59" i="8"/>
  <c r="L51" i="8"/>
  <c r="L43" i="8"/>
  <c r="L35" i="8"/>
  <c r="L27" i="8"/>
  <c r="L19" i="8"/>
  <c r="Q68" i="8"/>
  <c r="X60" i="2" s="1"/>
  <c r="Q60" i="8"/>
  <c r="X52" i="2" s="1"/>
  <c r="O67" i="8"/>
  <c r="W59" i="2" s="1"/>
  <c r="O59" i="8"/>
  <c r="W51" i="2" s="1"/>
  <c r="O51" i="8"/>
  <c r="W43" i="2" s="1"/>
  <c r="O43" i="8"/>
  <c r="W35" i="2" s="1"/>
  <c r="O35" i="8"/>
  <c r="W27" i="2" s="1"/>
  <c r="O27" i="8"/>
  <c r="W19" i="2" s="1"/>
  <c r="O19" i="8"/>
  <c r="W11" i="2" s="1"/>
  <c r="S67" i="8"/>
  <c r="Z59" i="2" s="1"/>
  <c r="S59" i="8"/>
  <c r="Z51" i="2" s="1"/>
  <c r="S51" i="8"/>
  <c r="Z43" i="2" s="1"/>
  <c r="S43" i="8"/>
  <c r="Z35" i="2" s="1"/>
  <c r="S35" i="8"/>
  <c r="Z27" i="2" s="1"/>
  <c r="S27" i="8"/>
  <c r="Z19" i="2" s="1"/>
  <c r="S19" i="8"/>
  <c r="Z11" i="2" s="1"/>
  <c r="Z10" i="7" s="1"/>
  <c r="M67" i="8"/>
  <c r="M59" i="8"/>
  <c r="M51" i="8"/>
  <c r="M43" i="8"/>
  <c r="M35" i="8"/>
  <c r="M27" i="8"/>
  <c r="M19" i="8"/>
  <c r="Y20" i="1"/>
  <c r="Y56" i="1"/>
  <c r="Y24" i="1"/>
  <c r="Y60" i="1"/>
  <c r="S69" i="8"/>
  <c r="Z61" i="2" s="1"/>
  <c r="S61" i="8"/>
  <c r="Z53" i="2" s="1"/>
  <c r="Z52" i="7" s="1"/>
  <c r="S53" i="8"/>
  <c r="Z45" i="2" s="1"/>
  <c r="S45" i="8"/>
  <c r="Z37" i="2" s="1"/>
  <c r="S37" i="8"/>
  <c r="Z29" i="2" s="1"/>
  <c r="S29" i="8"/>
  <c r="Z21" i="2" s="1"/>
  <c r="Z20" i="7" s="1"/>
  <c r="S21" i="8"/>
  <c r="Z13" i="2" s="1"/>
  <c r="Y28" i="1"/>
  <c r="Y64" i="1"/>
  <c r="Y32" i="1"/>
  <c r="Y36" i="1"/>
  <c r="Q66" i="8"/>
  <c r="X58" i="2" s="1"/>
  <c r="Q58" i="8"/>
  <c r="X50" i="2" s="1"/>
  <c r="Q50" i="8"/>
  <c r="X42" i="2" s="1"/>
  <c r="Q42" i="8"/>
  <c r="X34" i="2" s="1"/>
  <c r="Q34" i="8"/>
  <c r="X26" i="2" s="1"/>
  <c r="Q26" i="8"/>
  <c r="X18" i="2" s="1"/>
  <c r="Q18" i="8"/>
  <c r="X10" i="2" s="1"/>
  <c r="Q64" i="8"/>
  <c r="X56" i="2" s="1"/>
  <c r="Q56" i="8"/>
  <c r="X48" i="2" s="1"/>
  <c r="Q48" i="8"/>
  <c r="X40" i="2" s="1"/>
  <c r="Q40" i="8"/>
  <c r="X32" i="2" s="1"/>
  <c r="Q32" i="8"/>
  <c r="X24" i="2" s="1"/>
  <c r="Q24" i="8"/>
  <c r="X16" i="2" s="1"/>
  <c r="Q16" i="8"/>
  <c r="X8" i="2" s="1"/>
  <c r="Q11" i="8"/>
  <c r="X3" i="2" s="1"/>
  <c r="X2" i="7" s="1"/>
  <c r="Q63" i="8"/>
  <c r="X55" i="2" s="1"/>
  <c r="Q55" i="8"/>
  <c r="X47" i="2" s="1"/>
  <c r="Q47" i="8"/>
  <c r="X39" i="2" s="1"/>
  <c r="Q39" i="8"/>
  <c r="X31" i="2" s="1"/>
  <c r="Q31" i="8"/>
  <c r="X23" i="2" s="1"/>
  <c r="Q23" i="8"/>
  <c r="X15" i="2" s="1"/>
  <c r="Q15" i="8"/>
  <c r="X7" i="2" s="1"/>
  <c r="Q54" i="8"/>
  <c r="X46" i="2" s="1"/>
  <c r="Q46" i="8"/>
  <c r="X38" i="2" s="1"/>
  <c r="Q38" i="8"/>
  <c r="X30" i="2" s="1"/>
  <c r="Q30" i="8"/>
  <c r="X22" i="2" s="1"/>
  <c r="Q22" i="8"/>
  <c r="X14" i="2" s="1"/>
  <c r="Q14" i="8"/>
  <c r="X6" i="2" s="1"/>
  <c r="S13" i="8"/>
  <c r="Z5" i="2" s="1"/>
  <c r="Q65" i="8"/>
  <c r="X57" i="2" s="1"/>
  <c r="Q57" i="8"/>
  <c r="X49" i="2" s="1"/>
  <c r="Q49" i="8"/>
  <c r="X41" i="2" s="1"/>
  <c r="Q41" i="8"/>
  <c r="X33" i="2" s="1"/>
  <c r="Q33" i="8"/>
  <c r="X25" i="2" s="1"/>
  <c r="Q25" i="8"/>
  <c r="X17" i="2" s="1"/>
  <c r="Q17" i="8"/>
  <c r="X9" i="2" s="1"/>
  <c r="Q69" i="8"/>
  <c r="X61" i="2" s="1"/>
  <c r="Q61" i="8"/>
  <c r="X53" i="2" s="1"/>
  <c r="Q53" i="8"/>
  <c r="X45" i="2" s="1"/>
  <c r="Q45" i="8"/>
  <c r="X37" i="2" s="1"/>
  <c r="Q37" i="8"/>
  <c r="X29" i="2" s="1"/>
  <c r="Q29" i="8"/>
  <c r="X21" i="2" s="1"/>
  <c r="Q21" i="8"/>
  <c r="X13" i="2" s="1"/>
  <c r="Q13" i="8"/>
  <c r="X5" i="2" s="1"/>
  <c r="Q52" i="8"/>
  <c r="X44" i="2" s="1"/>
  <c r="Q44" i="8"/>
  <c r="X36" i="2" s="1"/>
  <c r="Q36" i="8"/>
  <c r="X28" i="2" s="1"/>
  <c r="Q28" i="8"/>
  <c r="X20" i="2" s="1"/>
  <c r="Q20" i="8"/>
  <c r="X12" i="2" s="1"/>
  <c r="Q12" i="8"/>
  <c r="X4" i="2" s="1"/>
  <c r="Q67" i="8"/>
  <c r="X59" i="2" s="1"/>
  <c r="Q59" i="8"/>
  <c r="X51" i="2" s="1"/>
  <c r="Q51" i="8"/>
  <c r="X43" i="2" s="1"/>
  <c r="Q43" i="8"/>
  <c r="X35" i="2" s="1"/>
  <c r="Q35" i="8"/>
  <c r="X27" i="2" s="1"/>
  <c r="Q27" i="8"/>
  <c r="X19" i="2" s="1"/>
  <c r="Q19" i="8"/>
  <c r="X11" i="2" s="1"/>
  <c r="Y62" i="1"/>
  <c r="N62" i="8"/>
  <c r="V54" i="2" s="1"/>
  <c r="V53" i="7" s="1"/>
  <c r="O65" i="8"/>
  <c r="W57" i="2" s="1"/>
  <c r="W56" i="7" s="1"/>
  <c r="O33" i="8"/>
  <c r="W25" i="2" s="1"/>
  <c r="W24" i="7" s="1"/>
  <c r="Y17" i="1"/>
  <c r="N17" i="8"/>
  <c r="V9" i="2" s="1"/>
  <c r="V8" i="7" s="1"/>
  <c r="O57" i="8"/>
  <c r="W49" i="2" s="1"/>
  <c r="W48" i="7" s="1"/>
  <c r="O25" i="8"/>
  <c r="W17" i="2" s="1"/>
  <c r="W16" i="7" s="1"/>
  <c r="O49" i="8"/>
  <c r="W41" i="2" s="1"/>
  <c r="W40" i="7" s="1"/>
  <c r="O17" i="8"/>
  <c r="W9" i="2" s="1"/>
  <c r="W8" i="7" s="1"/>
  <c r="Y46" i="1"/>
  <c r="N46" i="8"/>
  <c r="V38" i="2" s="1"/>
  <c r="V37" i="7" s="1"/>
  <c r="Y38" i="1"/>
  <c r="N38" i="8"/>
  <c r="V30" i="2" s="1"/>
  <c r="V29" i="7" s="1"/>
  <c r="Y30" i="1"/>
  <c r="N30" i="8"/>
  <c r="V22" i="2" s="1"/>
  <c r="V21" i="7" s="1"/>
  <c r="Y14" i="1"/>
  <c r="N14" i="8"/>
  <c r="V6" i="2" s="1"/>
  <c r="V5" i="7" s="1"/>
  <c r="L65" i="8"/>
  <c r="L57" i="8"/>
  <c r="L49" i="8"/>
  <c r="L41" i="8"/>
  <c r="L33" i="8"/>
  <c r="L25" i="8"/>
  <c r="L17" i="8"/>
  <c r="S65" i="8"/>
  <c r="Z57" i="2" s="1"/>
  <c r="Z56" i="7" s="1"/>
  <c r="S57" i="8"/>
  <c r="Z49" i="2" s="1"/>
  <c r="S49" i="8"/>
  <c r="Z41" i="2" s="1"/>
  <c r="S41" i="8"/>
  <c r="Z33" i="2" s="1"/>
  <c r="Z32" i="7" s="1"/>
  <c r="S33" i="8"/>
  <c r="Z25" i="2" s="1"/>
  <c r="Z24" i="7" s="1"/>
  <c r="S25" i="8"/>
  <c r="Z17" i="2" s="1"/>
  <c r="Z16" i="7" s="1"/>
  <c r="S17" i="8"/>
  <c r="Z9" i="2" s="1"/>
  <c r="Z8" i="7" s="1"/>
  <c r="O41" i="8"/>
  <c r="W33" i="2" s="1"/>
  <c r="W32" i="7" s="1"/>
  <c r="N68" i="8"/>
  <c r="V60" i="2" s="1"/>
  <c r="V59" i="7" s="1"/>
  <c r="N52" i="8"/>
  <c r="V44" i="2" s="1"/>
  <c r="Y37" i="1"/>
  <c r="Y42" i="1"/>
  <c r="Y63" i="1"/>
  <c r="Y47" i="1"/>
  <c r="Y39" i="1"/>
  <c r="Y31" i="1"/>
  <c r="Y23" i="1"/>
  <c r="Y15" i="1"/>
  <c r="Y58" i="1"/>
  <c r="Y50" i="1"/>
  <c r="Y34" i="1"/>
  <c r="Y26" i="1"/>
  <c r="Y18" i="1"/>
  <c r="Y55" i="1"/>
  <c r="Y66" i="1"/>
  <c r="Y65" i="1"/>
  <c r="Y57" i="1"/>
  <c r="Y49" i="1"/>
  <c r="Y41" i="1"/>
  <c r="Y33" i="1"/>
  <c r="Y25" i="1"/>
  <c r="Y69" i="1"/>
  <c r="Y53" i="1"/>
  <c r="Y45" i="1"/>
  <c r="Y29" i="1"/>
  <c r="Y21" i="1"/>
  <c r="Y13" i="1"/>
  <c r="Y70" i="1"/>
  <c r="Y61" i="1"/>
  <c r="Y35" i="1"/>
  <c r="Y67" i="1"/>
  <c r="Y22" i="1"/>
  <c r="Y54" i="1"/>
  <c r="Y43" i="1"/>
  <c r="Y19" i="1"/>
  <c r="Y51" i="1"/>
  <c r="Y27" i="1"/>
  <c r="Y59" i="1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3" i="2"/>
  <c r="C2" i="7" s="1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3" i="2"/>
  <c r="B2" i="7" s="1"/>
  <c r="Z40" i="7" l="1"/>
  <c r="Z58" i="7"/>
  <c r="Z6" i="7"/>
  <c r="W6" i="7"/>
  <c r="V57" i="7"/>
  <c r="Z26" i="7"/>
  <c r="W14" i="7"/>
  <c r="Z34" i="7"/>
  <c r="W42" i="7"/>
  <c r="W46" i="7"/>
  <c r="Z36" i="7"/>
  <c r="V3" i="7"/>
  <c r="Z44" i="7"/>
  <c r="Z12" i="7"/>
  <c r="C59" i="7"/>
  <c r="C51" i="7"/>
  <c r="C43" i="7"/>
  <c r="C35" i="7"/>
  <c r="C27" i="7"/>
  <c r="C19" i="7"/>
  <c r="C11" i="7"/>
  <c r="AA41" i="7"/>
  <c r="AA49" i="7"/>
  <c r="Z48" i="7"/>
  <c r="W10" i="7"/>
  <c r="V25" i="7"/>
  <c r="C56" i="7"/>
  <c r="C48" i="7"/>
  <c r="AB25" i="2"/>
  <c r="AA25" i="7" s="1"/>
  <c r="AB33" i="2"/>
  <c r="AA33" i="7" s="1"/>
  <c r="C40" i="7"/>
  <c r="C32" i="7"/>
  <c r="C24" i="7"/>
  <c r="C16" i="7"/>
  <c r="C8" i="7"/>
  <c r="AB57" i="2"/>
  <c r="AA56" i="7" s="1"/>
  <c r="B31" i="7"/>
  <c r="B7" i="7"/>
  <c r="B60" i="7"/>
  <c r="B57" i="7"/>
  <c r="B49" i="7"/>
  <c r="B41" i="7"/>
  <c r="B33" i="7"/>
  <c r="B25" i="7"/>
  <c r="B17" i="7"/>
  <c r="B9" i="7"/>
  <c r="B55" i="7"/>
  <c r="B39" i="7"/>
  <c r="B15" i="7"/>
  <c r="Z4" i="7"/>
  <c r="B52" i="7"/>
  <c r="B44" i="7"/>
  <c r="B36" i="7"/>
  <c r="B28" i="7"/>
  <c r="B20" i="7"/>
  <c r="B12" i="7"/>
  <c r="B4" i="7"/>
  <c r="B23" i="7"/>
  <c r="B59" i="7"/>
  <c r="B51" i="7"/>
  <c r="B43" i="7"/>
  <c r="B35" i="7"/>
  <c r="B27" i="7"/>
  <c r="B19" i="7"/>
  <c r="B11" i="7"/>
  <c r="B47" i="7"/>
  <c r="Z18" i="7"/>
  <c r="Z60" i="7"/>
  <c r="B54" i="7"/>
  <c r="B46" i="7"/>
  <c r="B38" i="7"/>
  <c r="B30" i="7"/>
  <c r="B22" i="7"/>
  <c r="B14" i="7"/>
  <c r="B6" i="7"/>
  <c r="Z42" i="7"/>
  <c r="B61" i="7"/>
  <c r="B53" i="7"/>
  <c r="B45" i="7"/>
  <c r="B37" i="7"/>
  <c r="B29" i="7"/>
  <c r="B21" i="7"/>
  <c r="B13" i="7"/>
  <c r="B5" i="7"/>
  <c r="Z27" i="7"/>
  <c r="Z5" i="7"/>
  <c r="B3" i="7"/>
  <c r="Z7" i="7"/>
  <c r="B58" i="7"/>
  <c r="B50" i="7"/>
  <c r="B42" i="7"/>
  <c r="B34" i="7"/>
  <c r="B26" i="7"/>
  <c r="B18" i="7"/>
  <c r="B10" i="7"/>
  <c r="C54" i="7"/>
  <c r="C46" i="7"/>
  <c r="C38" i="7"/>
  <c r="C30" i="7"/>
  <c r="C22" i="7"/>
  <c r="C14" i="7"/>
  <c r="C6" i="7"/>
  <c r="B56" i="7"/>
  <c r="B48" i="7"/>
  <c r="B40" i="7"/>
  <c r="B32" i="7"/>
  <c r="B24" i="7"/>
  <c r="B16" i="7"/>
  <c r="B8" i="7"/>
  <c r="Z50" i="7"/>
  <c r="Z41" i="7"/>
  <c r="Z19" i="7"/>
  <c r="Z61" i="7"/>
  <c r="Z57" i="7"/>
  <c r="Z35" i="7"/>
  <c r="Z13" i="7"/>
  <c r="Z15" i="7"/>
  <c r="Z28" i="7"/>
  <c r="Z43" i="7"/>
  <c r="Z21" i="7"/>
  <c r="Z23" i="7"/>
  <c r="Z9" i="7"/>
  <c r="Z51" i="7"/>
  <c r="Z29" i="7"/>
  <c r="Z31" i="7"/>
  <c r="Z49" i="7"/>
  <c r="Z17" i="7"/>
  <c r="Z59" i="7"/>
  <c r="Z37" i="7"/>
  <c r="Z39" i="7"/>
  <c r="Z25" i="7"/>
  <c r="Z3" i="7"/>
  <c r="Z45" i="7"/>
  <c r="Z47" i="7"/>
  <c r="Z33" i="7"/>
  <c r="Z11" i="7"/>
  <c r="Z53" i="7"/>
  <c r="Z55" i="7"/>
  <c r="C60" i="7"/>
  <c r="C52" i="7"/>
  <c r="C44" i="7"/>
  <c r="C36" i="7"/>
  <c r="C28" i="7"/>
  <c r="C20" i="7"/>
  <c r="C12" i="7"/>
  <c r="C4" i="7"/>
  <c r="C58" i="7"/>
  <c r="C50" i="7"/>
  <c r="C42" i="7"/>
  <c r="C34" i="7"/>
  <c r="C26" i="7"/>
  <c r="C18" i="7"/>
  <c r="C10" i="7"/>
  <c r="C57" i="7"/>
  <c r="C49" i="7"/>
  <c r="C41" i="7"/>
  <c r="C33" i="7"/>
  <c r="C25" i="7"/>
  <c r="C17" i="7"/>
  <c r="C9" i="7"/>
  <c r="C55" i="7"/>
  <c r="C47" i="7"/>
  <c r="C39" i="7"/>
  <c r="C31" i="7"/>
  <c r="C23" i="7"/>
  <c r="C15" i="7"/>
  <c r="C7" i="7"/>
  <c r="C61" i="7"/>
  <c r="C53" i="7"/>
  <c r="C45" i="7"/>
  <c r="C37" i="7"/>
  <c r="C29" i="7"/>
  <c r="C21" i="7"/>
  <c r="C13" i="7"/>
  <c r="C5" i="7"/>
  <c r="C3" i="7"/>
  <c r="AA36" i="7"/>
  <c r="AA15" i="7"/>
  <c r="AA57" i="7"/>
  <c r="W26" i="7"/>
  <c r="AA34" i="7"/>
  <c r="X18" i="7"/>
  <c r="X40" i="7"/>
  <c r="X48" i="7"/>
  <c r="W58" i="7"/>
  <c r="AA19" i="7"/>
  <c r="X50" i="7"/>
  <c r="X8" i="7"/>
  <c r="AA42" i="7"/>
  <c r="AA32" i="7"/>
  <c r="X58" i="7"/>
  <c r="X12" i="7"/>
  <c r="W18" i="7"/>
  <c r="W3" i="7"/>
  <c r="W50" i="7"/>
  <c r="X30" i="7"/>
  <c r="X34" i="7"/>
  <c r="X52" i="7"/>
  <c r="AA44" i="7"/>
  <c r="V22" i="7"/>
  <c r="AA60" i="7"/>
  <c r="AA38" i="7"/>
  <c r="X16" i="7"/>
  <c r="X53" i="7"/>
  <c r="W34" i="7"/>
  <c r="AA9" i="7"/>
  <c r="X26" i="7"/>
  <c r="X44" i="7"/>
  <c r="AA53" i="7"/>
  <c r="AA27" i="7"/>
  <c r="AA20" i="7"/>
  <c r="W7" i="7"/>
  <c r="W19" i="7"/>
  <c r="AA10" i="7"/>
  <c r="AA23" i="7"/>
  <c r="X3" i="7"/>
  <c r="X49" i="7"/>
  <c r="AA12" i="7"/>
  <c r="X10" i="7"/>
  <c r="X28" i="7"/>
  <c r="X46" i="7"/>
  <c r="W23" i="7"/>
  <c r="AA13" i="7"/>
  <c r="AA51" i="7"/>
  <c r="X36" i="7"/>
  <c r="X37" i="7"/>
  <c r="X54" i="7"/>
  <c r="X55" i="7"/>
  <c r="AA29" i="7"/>
  <c r="AA55" i="7"/>
  <c r="AA18" i="7"/>
  <c r="AA48" i="7"/>
  <c r="W47" i="7"/>
  <c r="W25" i="7"/>
  <c r="AA45" i="7"/>
  <c r="AA7" i="7"/>
  <c r="AA26" i="7"/>
  <c r="X4" i="7"/>
  <c r="X22" i="7"/>
  <c r="X33" i="7"/>
  <c r="W59" i="7"/>
  <c r="X13" i="7"/>
  <c r="X41" i="7"/>
  <c r="X59" i="7"/>
  <c r="AA4" i="7"/>
  <c r="AA61" i="7"/>
  <c r="AA46" i="7"/>
  <c r="AA17" i="7"/>
  <c r="AA35" i="7"/>
  <c r="X20" i="7"/>
  <c r="X24" i="7"/>
  <c r="X21" i="7"/>
  <c r="X38" i="7"/>
  <c r="X39" i="7"/>
  <c r="X61" i="7"/>
  <c r="W33" i="7"/>
  <c r="W55" i="7"/>
  <c r="V30" i="7"/>
  <c r="W15" i="7"/>
  <c r="V9" i="7"/>
  <c r="X31" i="7"/>
  <c r="AA5" i="7"/>
  <c r="AA54" i="7"/>
  <c r="AA31" i="7"/>
  <c r="AA43" i="7"/>
  <c r="AA40" i="7"/>
  <c r="X11" i="7"/>
  <c r="X32" i="7"/>
  <c r="X29" i="7"/>
  <c r="X47" i="7"/>
  <c r="X57" i="7"/>
  <c r="W41" i="7"/>
  <c r="V38" i="7"/>
  <c r="W11" i="7"/>
  <c r="W49" i="7"/>
  <c r="V54" i="7"/>
  <c r="AA28" i="7"/>
  <c r="AA21" i="7"/>
  <c r="AA6" i="7"/>
  <c r="AA47" i="7"/>
  <c r="AA58" i="7"/>
  <c r="AA59" i="7"/>
  <c r="X27" i="7"/>
  <c r="X45" i="7"/>
  <c r="X9" i="7"/>
  <c r="W57" i="7"/>
  <c r="W27" i="7"/>
  <c r="W31" i="7"/>
  <c r="W39" i="7"/>
  <c r="X19" i="7"/>
  <c r="AA14" i="7"/>
  <c r="AA3" i="7"/>
  <c r="X35" i="7"/>
  <c r="X56" i="7"/>
  <c r="X6" i="7"/>
  <c r="X7" i="7"/>
  <c r="X17" i="7"/>
  <c r="W35" i="7"/>
  <c r="AA39" i="7"/>
  <c r="AA37" i="7"/>
  <c r="AA22" i="7"/>
  <c r="AA50" i="7"/>
  <c r="AA11" i="7"/>
  <c r="AA8" i="7"/>
  <c r="X42" i="7"/>
  <c r="X43" i="7"/>
  <c r="X60" i="7"/>
  <c r="X14" i="7"/>
  <c r="X15" i="7"/>
  <c r="X25" i="7"/>
  <c r="W9" i="7"/>
  <c r="W43" i="7"/>
  <c r="AA52" i="7"/>
  <c r="AA30" i="7"/>
  <c r="AA16" i="7"/>
  <c r="V43" i="7"/>
  <c r="V44" i="7"/>
  <c r="X5" i="7"/>
  <c r="X23" i="7"/>
  <c r="X51" i="7"/>
  <c r="W17" i="7"/>
  <c r="V6" i="7"/>
  <c r="W51" i="7"/>
  <c r="V60" i="7"/>
  <c r="Q3" i="2"/>
  <c r="Q2" i="7" s="1"/>
  <c r="Q4" i="2"/>
  <c r="Q5" i="2"/>
  <c r="Q6" i="2"/>
  <c r="Q7" i="2"/>
  <c r="Q8" i="2"/>
  <c r="Q9" i="2"/>
  <c r="Q10" i="2"/>
  <c r="U5" i="2"/>
  <c r="T6" i="2"/>
  <c r="T7" i="2"/>
  <c r="U13" i="2"/>
  <c r="T14" i="2"/>
  <c r="T15" i="2"/>
  <c r="U21" i="2"/>
  <c r="T22" i="2"/>
  <c r="T23" i="2"/>
  <c r="U29" i="2"/>
  <c r="T30" i="2"/>
  <c r="U31" i="2"/>
  <c r="U37" i="2"/>
  <c r="T38" i="2"/>
  <c r="T39" i="2"/>
  <c r="T41" i="2"/>
  <c r="U45" i="2"/>
  <c r="T46" i="2"/>
  <c r="T47" i="2"/>
  <c r="T49" i="2"/>
  <c r="T53" i="2"/>
  <c r="T54" i="2"/>
  <c r="T55" i="2"/>
  <c r="U61" i="2"/>
  <c r="T62" i="2"/>
  <c r="T3" i="2"/>
  <c r="T2" i="7" s="1"/>
  <c r="T33" i="2"/>
  <c r="U15" i="2"/>
  <c r="U34" i="2"/>
  <c r="U38" i="2"/>
  <c r="U47" i="2"/>
  <c r="J18" i="1"/>
  <c r="J42" i="1"/>
  <c r="J50" i="1"/>
  <c r="J58" i="1"/>
  <c r="J66" i="1"/>
  <c r="Q12" i="2"/>
  <c r="Q13" i="2"/>
  <c r="Q14" i="2"/>
  <c r="F70" i="8"/>
  <c r="O62" i="2" s="1"/>
  <c r="P62" i="2" s="1"/>
  <c r="F69" i="8"/>
  <c r="O61" i="2" s="1"/>
  <c r="P61" i="2" s="1"/>
  <c r="F68" i="8"/>
  <c r="O60" i="2" s="1"/>
  <c r="P60" i="2" s="1"/>
  <c r="F67" i="8"/>
  <c r="O59" i="2" s="1"/>
  <c r="P59" i="2" s="1"/>
  <c r="F66" i="8"/>
  <c r="O58" i="2" s="1"/>
  <c r="P58" i="2" s="1"/>
  <c r="F65" i="8"/>
  <c r="O57" i="2" s="1"/>
  <c r="P57" i="2" s="1"/>
  <c r="F64" i="8"/>
  <c r="O56" i="2" s="1"/>
  <c r="P56" i="2" s="1"/>
  <c r="F63" i="8"/>
  <c r="O55" i="2" s="1"/>
  <c r="P55" i="2" s="1"/>
  <c r="F62" i="8"/>
  <c r="O54" i="2" s="1"/>
  <c r="P54" i="2" s="1"/>
  <c r="F61" i="8"/>
  <c r="O53" i="2" s="1"/>
  <c r="P53" i="2" s="1"/>
  <c r="F60" i="8"/>
  <c r="O52" i="2" s="1"/>
  <c r="P52" i="2" s="1"/>
  <c r="F59" i="8"/>
  <c r="O51" i="2" s="1"/>
  <c r="P51" i="2" s="1"/>
  <c r="F58" i="8"/>
  <c r="O50" i="2" s="1"/>
  <c r="P50" i="2" s="1"/>
  <c r="F57" i="8"/>
  <c r="O49" i="2" s="1"/>
  <c r="P49" i="2" s="1"/>
  <c r="F56" i="8"/>
  <c r="O48" i="2" s="1"/>
  <c r="P48" i="2" s="1"/>
  <c r="F55" i="8"/>
  <c r="O47" i="2" s="1"/>
  <c r="P47" i="2" s="1"/>
  <c r="F54" i="8"/>
  <c r="O46" i="2" s="1"/>
  <c r="P46" i="2" s="1"/>
  <c r="F53" i="8"/>
  <c r="O45" i="2" s="1"/>
  <c r="P45" i="2" s="1"/>
  <c r="F52" i="8"/>
  <c r="O44" i="2" s="1"/>
  <c r="P44" i="2" s="1"/>
  <c r="F51" i="8"/>
  <c r="O43" i="2" s="1"/>
  <c r="P43" i="2" s="1"/>
  <c r="F50" i="8"/>
  <c r="O42" i="2" s="1"/>
  <c r="P42" i="2" s="1"/>
  <c r="F49" i="8"/>
  <c r="O41" i="2" s="1"/>
  <c r="P41" i="2" s="1"/>
  <c r="F48" i="8"/>
  <c r="O40" i="2" s="1"/>
  <c r="P40" i="2" s="1"/>
  <c r="F47" i="8"/>
  <c r="O39" i="2" s="1"/>
  <c r="P39" i="2" s="1"/>
  <c r="F46" i="8"/>
  <c r="O38" i="2" s="1"/>
  <c r="P38" i="2" s="1"/>
  <c r="F45" i="8"/>
  <c r="O37" i="2" s="1"/>
  <c r="P37" i="2" s="1"/>
  <c r="F44" i="8"/>
  <c r="O36" i="2" s="1"/>
  <c r="P36" i="2" s="1"/>
  <c r="F43" i="8"/>
  <c r="O35" i="2" s="1"/>
  <c r="P35" i="2" s="1"/>
  <c r="F42" i="8"/>
  <c r="O34" i="2" s="1"/>
  <c r="P34" i="2" s="1"/>
  <c r="F41" i="8"/>
  <c r="O33" i="2" s="1"/>
  <c r="P33" i="2" s="1"/>
  <c r="F40" i="8"/>
  <c r="O32" i="2" s="1"/>
  <c r="P32" i="2" s="1"/>
  <c r="F39" i="8"/>
  <c r="O31" i="2" s="1"/>
  <c r="P31" i="2" s="1"/>
  <c r="F38" i="8"/>
  <c r="O30" i="2" s="1"/>
  <c r="P30" i="2" s="1"/>
  <c r="F37" i="8"/>
  <c r="O29" i="2" s="1"/>
  <c r="P29" i="2" s="1"/>
  <c r="F36" i="8"/>
  <c r="O28" i="2" s="1"/>
  <c r="P28" i="2" s="1"/>
  <c r="F35" i="8"/>
  <c r="O27" i="2" s="1"/>
  <c r="P27" i="2" s="1"/>
  <c r="F34" i="8"/>
  <c r="O26" i="2" s="1"/>
  <c r="P26" i="2" s="1"/>
  <c r="F33" i="8"/>
  <c r="O25" i="2" s="1"/>
  <c r="P25" i="2" s="1"/>
  <c r="F32" i="8"/>
  <c r="O24" i="2" s="1"/>
  <c r="P24" i="2" s="1"/>
  <c r="F31" i="8"/>
  <c r="O23" i="2" s="1"/>
  <c r="P23" i="2" s="1"/>
  <c r="F30" i="8"/>
  <c r="O22" i="2" s="1"/>
  <c r="P22" i="2" s="1"/>
  <c r="F29" i="8"/>
  <c r="O21" i="2" s="1"/>
  <c r="P21" i="2" s="1"/>
  <c r="F28" i="8"/>
  <c r="O20" i="2" s="1"/>
  <c r="P20" i="2" s="1"/>
  <c r="F27" i="8"/>
  <c r="O19" i="2" s="1"/>
  <c r="P19" i="2" s="1"/>
  <c r="F26" i="8"/>
  <c r="O18" i="2" s="1"/>
  <c r="P18" i="2" s="1"/>
  <c r="F25" i="8"/>
  <c r="O17" i="2" s="1"/>
  <c r="P17" i="2" s="1"/>
  <c r="F24" i="8"/>
  <c r="O16" i="2" s="1"/>
  <c r="P16" i="2" s="1"/>
  <c r="F23" i="8"/>
  <c r="O15" i="2" s="1"/>
  <c r="P15" i="2" s="1"/>
  <c r="F22" i="8"/>
  <c r="O14" i="2" s="1"/>
  <c r="P14" i="2" s="1"/>
  <c r="F21" i="8"/>
  <c r="O13" i="2" s="1"/>
  <c r="P13" i="2" s="1"/>
  <c r="F20" i="8"/>
  <c r="O12" i="2" s="1"/>
  <c r="P12" i="2" s="1"/>
  <c r="F19" i="8"/>
  <c r="O11" i="2" s="1"/>
  <c r="P11" i="2" s="1"/>
  <c r="F18" i="8"/>
  <c r="O10" i="2" s="1"/>
  <c r="P10" i="2" s="1"/>
  <c r="F17" i="8"/>
  <c r="O9" i="2" s="1"/>
  <c r="P9" i="2" s="1"/>
  <c r="F16" i="8"/>
  <c r="O8" i="2" s="1"/>
  <c r="P8" i="2" s="1"/>
  <c r="F15" i="8"/>
  <c r="O7" i="2" s="1"/>
  <c r="P7" i="2" s="1"/>
  <c r="F14" i="8"/>
  <c r="O6" i="2" s="1"/>
  <c r="P6" i="2" s="1"/>
  <c r="F13" i="8"/>
  <c r="O5" i="2" s="1"/>
  <c r="P5" i="2" s="1"/>
  <c r="F12" i="8"/>
  <c r="O4" i="2" s="1"/>
  <c r="P4" i="2" s="1"/>
  <c r="F11" i="8"/>
  <c r="O3" i="2" s="1"/>
  <c r="J3" i="2"/>
  <c r="U14" i="2"/>
  <c r="Q15" i="2"/>
  <c r="Q16" i="2"/>
  <c r="Q17" i="2"/>
  <c r="Q18" i="2"/>
  <c r="U39" i="2"/>
  <c r="U46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19" i="2"/>
  <c r="U30" i="2"/>
  <c r="U54" i="2"/>
  <c r="U62" i="2"/>
  <c r="U22" i="2"/>
  <c r="P3" i="2" l="1"/>
  <c r="P2" i="7" s="1"/>
  <c r="O2" i="7"/>
  <c r="Q14" i="7"/>
  <c r="P44" i="7"/>
  <c r="AA24" i="7"/>
  <c r="P4" i="7"/>
  <c r="P12" i="7"/>
  <c r="P28" i="7"/>
  <c r="P36" i="7"/>
  <c r="P40" i="7"/>
  <c r="P8" i="7"/>
  <c r="P16" i="7"/>
  <c r="P24" i="7"/>
  <c r="P32" i="7"/>
  <c r="P3" i="7"/>
  <c r="P20" i="7"/>
  <c r="J6" i="2"/>
  <c r="J10" i="2"/>
  <c r="J14" i="2"/>
  <c r="J18" i="2"/>
  <c r="J22" i="2"/>
  <c r="J26" i="2"/>
  <c r="J30" i="2"/>
  <c r="J34" i="2"/>
  <c r="J38" i="2"/>
  <c r="J42" i="2"/>
  <c r="J46" i="2"/>
  <c r="J50" i="2"/>
  <c r="J54" i="2"/>
  <c r="J58" i="2"/>
  <c r="J62" i="2"/>
  <c r="J5" i="2"/>
  <c r="P5" i="7"/>
  <c r="J9" i="2"/>
  <c r="P9" i="7"/>
  <c r="J13" i="2"/>
  <c r="P13" i="7"/>
  <c r="J17" i="2"/>
  <c r="P17" i="7"/>
  <c r="J21" i="2"/>
  <c r="P21" i="7"/>
  <c r="J25" i="2"/>
  <c r="P25" i="7"/>
  <c r="J29" i="2"/>
  <c r="P29" i="7"/>
  <c r="J33" i="2"/>
  <c r="P33" i="7"/>
  <c r="J37" i="2"/>
  <c r="P37" i="7"/>
  <c r="J41" i="2"/>
  <c r="J45" i="2"/>
  <c r="J49" i="2"/>
  <c r="J53" i="2"/>
  <c r="J57" i="2"/>
  <c r="J61" i="2"/>
  <c r="J4" i="2"/>
  <c r="J8" i="2"/>
  <c r="J12" i="2"/>
  <c r="J16" i="2"/>
  <c r="J20" i="2"/>
  <c r="J24" i="2"/>
  <c r="J28" i="2"/>
  <c r="J32" i="2"/>
  <c r="J36" i="2"/>
  <c r="J40" i="2"/>
  <c r="J44" i="2"/>
  <c r="J48" i="2"/>
  <c r="P48" i="7"/>
  <c r="J52" i="2"/>
  <c r="P52" i="7"/>
  <c r="J56" i="2"/>
  <c r="P56" i="7"/>
  <c r="J60" i="2"/>
  <c r="P60" i="7"/>
  <c r="J7" i="2"/>
  <c r="J11" i="2"/>
  <c r="J15" i="2"/>
  <c r="J19" i="2"/>
  <c r="J23" i="2"/>
  <c r="J27" i="2"/>
  <c r="J31" i="2"/>
  <c r="J35" i="2"/>
  <c r="J39" i="2"/>
  <c r="J43" i="2"/>
  <c r="J47" i="2"/>
  <c r="J51" i="2"/>
  <c r="J55" i="2"/>
  <c r="J59" i="2"/>
  <c r="Q57" i="7"/>
  <c r="Q49" i="7"/>
  <c r="Q41" i="7"/>
  <c r="Q33" i="7"/>
  <c r="P6" i="7"/>
  <c r="P14" i="7"/>
  <c r="P22" i="7"/>
  <c r="P26" i="7"/>
  <c r="P34" i="7"/>
  <c r="P42" i="7"/>
  <c r="P50" i="7"/>
  <c r="P54" i="7"/>
  <c r="P41" i="7"/>
  <c r="P45" i="7"/>
  <c r="P49" i="7"/>
  <c r="P53" i="7"/>
  <c r="P57" i="7"/>
  <c r="P61" i="7"/>
  <c r="P11" i="7"/>
  <c r="P15" i="7"/>
  <c r="P19" i="7"/>
  <c r="P23" i="7"/>
  <c r="P27" i="7"/>
  <c r="P31" i="7"/>
  <c r="P35" i="7"/>
  <c r="P39" i="7"/>
  <c r="P43" i="7"/>
  <c r="P47" i="7"/>
  <c r="P51" i="7"/>
  <c r="P55" i="7"/>
  <c r="P59" i="7"/>
  <c r="P7" i="7"/>
  <c r="P10" i="7"/>
  <c r="P18" i="7"/>
  <c r="P30" i="7"/>
  <c r="P38" i="7"/>
  <c r="P46" i="7"/>
  <c r="P58" i="7"/>
  <c r="Q55" i="7"/>
  <c r="Q47" i="7"/>
  <c r="Q39" i="7"/>
  <c r="Q31" i="7"/>
  <c r="Q23" i="7"/>
  <c r="Q16" i="7"/>
  <c r="Q18" i="7"/>
  <c r="Q7" i="7"/>
  <c r="Q12" i="7"/>
  <c r="Q9" i="7"/>
  <c r="Q59" i="7"/>
  <c r="Q51" i="7"/>
  <c r="Q43" i="7"/>
  <c r="Q35" i="7"/>
  <c r="Q27" i="7"/>
  <c r="Q3" i="7"/>
  <c r="Q5" i="7"/>
  <c r="Q60" i="7"/>
  <c r="Q52" i="7"/>
  <c r="Q44" i="7"/>
  <c r="Q36" i="7"/>
  <c r="Q28" i="7"/>
  <c r="Q20" i="7"/>
  <c r="Q58" i="7"/>
  <c r="Q50" i="7"/>
  <c r="Q25" i="7"/>
  <c r="Q54" i="7"/>
  <c r="Q46" i="7"/>
  <c r="Q38" i="7"/>
  <c r="Q30" i="7"/>
  <c r="Q22" i="7"/>
  <c r="Q15" i="7"/>
  <c r="Q19" i="7"/>
  <c r="Q13" i="7"/>
  <c r="Q4" i="7"/>
  <c r="Q42" i="7"/>
  <c r="Q34" i="7"/>
  <c r="Q26" i="7"/>
  <c r="Q56" i="7"/>
  <c r="Q48" i="7"/>
  <c r="Q40" i="7"/>
  <c r="Q32" i="7"/>
  <c r="Q24" i="7"/>
  <c r="Q17" i="7"/>
  <c r="K10" i="7"/>
  <c r="Q11" i="2"/>
  <c r="Q10" i="7" s="1"/>
  <c r="Q8" i="7"/>
  <c r="Q61" i="7"/>
  <c r="Q53" i="7"/>
  <c r="Q45" i="7"/>
  <c r="Q37" i="7"/>
  <c r="Q29" i="7"/>
  <c r="Q21" i="7"/>
  <c r="Q6" i="7"/>
  <c r="J37" i="1"/>
  <c r="E63" i="8"/>
  <c r="G30" i="8"/>
  <c r="L22" i="2" s="1"/>
  <c r="I30" i="8"/>
  <c r="N22" i="2" s="1"/>
  <c r="H30" i="8"/>
  <c r="M22" i="2" s="1"/>
  <c r="B31" i="8"/>
  <c r="F23" i="2" s="1"/>
  <c r="H31" i="8"/>
  <c r="M23" i="2" s="1"/>
  <c r="I31" i="8"/>
  <c r="N23" i="2" s="1"/>
  <c r="G31" i="8"/>
  <c r="L23" i="2" s="1"/>
  <c r="G32" i="8"/>
  <c r="L24" i="2" s="1"/>
  <c r="H32" i="8"/>
  <c r="M24" i="2" s="1"/>
  <c r="I32" i="8"/>
  <c r="N24" i="2" s="1"/>
  <c r="D33" i="8"/>
  <c r="H25" i="2" s="1"/>
  <c r="I33" i="8"/>
  <c r="N25" i="2" s="1"/>
  <c r="G33" i="8"/>
  <c r="L25" i="2" s="1"/>
  <c r="H33" i="8"/>
  <c r="M25" i="2" s="1"/>
  <c r="E34" i="8"/>
  <c r="G26" i="2" s="1"/>
  <c r="G34" i="8"/>
  <c r="L26" i="2" s="1"/>
  <c r="H34" i="8"/>
  <c r="M26" i="2" s="1"/>
  <c r="I34" i="8"/>
  <c r="N26" i="2" s="1"/>
  <c r="H35" i="8"/>
  <c r="M27" i="2" s="1"/>
  <c r="G35" i="8"/>
  <c r="L27" i="2" s="1"/>
  <c r="I35" i="8"/>
  <c r="N27" i="2" s="1"/>
  <c r="I36" i="8"/>
  <c r="N28" i="2" s="1"/>
  <c r="G36" i="8"/>
  <c r="L28" i="2" s="1"/>
  <c r="H36" i="8"/>
  <c r="M28" i="2" s="1"/>
  <c r="G37" i="8"/>
  <c r="L29" i="2" s="1"/>
  <c r="H37" i="8"/>
  <c r="M29" i="2" s="1"/>
  <c r="I37" i="8"/>
  <c r="N29" i="2" s="1"/>
  <c r="B68" i="8"/>
  <c r="F60" i="2" s="1"/>
  <c r="H68" i="8"/>
  <c r="M60" i="2" s="1"/>
  <c r="G68" i="8"/>
  <c r="L60" i="2" s="1"/>
  <c r="I68" i="8"/>
  <c r="N60" i="2" s="1"/>
  <c r="H11" i="8"/>
  <c r="M3" i="2" s="1"/>
  <c r="M2" i="7" s="1"/>
  <c r="G11" i="8"/>
  <c r="L3" i="2" s="1"/>
  <c r="L2" i="7" s="1"/>
  <c r="I11" i="8"/>
  <c r="N3" i="2" s="1"/>
  <c r="N2" i="7" s="1"/>
  <c r="G12" i="8"/>
  <c r="L4" i="2" s="1"/>
  <c r="I12" i="8"/>
  <c r="N4" i="2" s="1"/>
  <c r="H12" i="8"/>
  <c r="M4" i="2" s="1"/>
  <c r="G13" i="8"/>
  <c r="L5" i="2" s="1"/>
  <c r="I13" i="8"/>
  <c r="N5" i="2" s="1"/>
  <c r="H13" i="8"/>
  <c r="M5" i="2" s="1"/>
  <c r="D14" i="8"/>
  <c r="H6" i="2" s="1"/>
  <c r="G14" i="8"/>
  <c r="L6" i="2" s="1"/>
  <c r="H14" i="8"/>
  <c r="M6" i="2" s="1"/>
  <c r="I14" i="8"/>
  <c r="N6" i="2" s="1"/>
  <c r="H15" i="8"/>
  <c r="M7" i="2" s="1"/>
  <c r="I15" i="8"/>
  <c r="N7" i="2" s="1"/>
  <c r="G15" i="8"/>
  <c r="L7" i="2" s="1"/>
  <c r="C16" i="8"/>
  <c r="H16" i="8"/>
  <c r="M8" i="2" s="1"/>
  <c r="I16" i="8"/>
  <c r="N8" i="2" s="1"/>
  <c r="G16" i="8"/>
  <c r="L8" i="2" s="1"/>
  <c r="I17" i="8"/>
  <c r="N9" i="2" s="1"/>
  <c r="G17" i="8"/>
  <c r="L9" i="2" s="1"/>
  <c r="H17" i="8"/>
  <c r="M9" i="2" s="1"/>
  <c r="G18" i="8"/>
  <c r="L10" i="2" s="1"/>
  <c r="I18" i="8"/>
  <c r="N10" i="2" s="1"/>
  <c r="H18" i="8"/>
  <c r="M10" i="2" s="1"/>
  <c r="H19" i="8"/>
  <c r="M11" i="2" s="1"/>
  <c r="I19" i="8"/>
  <c r="N11" i="2" s="1"/>
  <c r="G19" i="8"/>
  <c r="L11" i="2" s="1"/>
  <c r="B20" i="8"/>
  <c r="F12" i="2" s="1"/>
  <c r="H20" i="8"/>
  <c r="M12" i="2" s="1"/>
  <c r="I20" i="8"/>
  <c r="N12" i="2" s="1"/>
  <c r="G20" i="8"/>
  <c r="L12" i="2" s="1"/>
  <c r="G21" i="8"/>
  <c r="L13" i="2" s="1"/>
  <c r="H21" i="8"/>
  <c r="M13" i="2" s="1"/>
  <c r="I21" i="8"/>
  <c r="N13" i="2" s="1"/>
  <c r="D22" i="8"/>
  <c r="H14" i="2" s="1"/>
  <c r="H22" i="8"/>
  <c r="M14" i="2" s="1"/>
  <c r="I22" i="8"/>
  <c r="N14" i="2" s="1"/>
  <c r="G22" i="8"/>
  <c r="L14" i="2" s="1"/>
  <c r="H23" i="8"/>
  <c r="M15" i="2" s="1"/>
  <c r="I23" i="8"/>
  <c r="N15" i="2" s="1"/>
  <c r="G23" i="8"/>
  <c r="L15" i="2" s="1"/>
  <c r="C24" i="8"/>
  <c r="G24" i="8"/>
  <c r="L16" i="2" s="1"/>
  <c r="H24" i="8"/>
  <c r="M16" i="2" s="1"/>
  <c r="I24" i="8"/>
  <c r="N16" i="2" s="1"/>
  <c r="I25" i="8"/>
  <c r="N17" i="2" s="1"/>
  <c r="H25" i="8"/>
  <c r="M17" i="2" s="1"/>
  <c r="G25" i="8"/>
  <c r="L17" i="2" s="1"/>
  <c r="E26" i="8"/>
  <c r="I18" i="2" s="1"/>
  <c r="G26" i="8"/>
  <c r="L18" i="2" s="1"/>
  <c r="I26" i="8"/>
  <c r="N18" i="2" s="1"/>
  <c r="H26" i="8"/>
  <c r="M18" i="2" s="1"/>
  <c r="H27" i="8"/>
  <c r="M19" i="2" s="1"/>
  <c r="I27" i="8"/>
  <c r="N19" i="2" s="1"/>
  <c r="G27" i="8"/>
  <c r="L19" i="2" s="1"/>
  <c r="B28" i="8"/>
  <c r="F20" i="2" s="1"/>
  <c r="I28" i="8"/>
  <c r="N20" i="2" s="1"/>
  <c r="G28" i="8"/>
  <c r="L20" i="2" s="1"/>
  <c r="H28" i="8"/>
  <c r="M20" i="2" s="1"/>
  <c r="E29" i="8"/>
  <c r="I21" i="2" s="1"/>
  <c r="G29" i="8"/>
  <c r="L21" i="2" s="1"/>
  <c r="I29" i="8"/>
  <c r="N21" i="2" s="1"/>
  <c r="H29" i="8"/>
  <c r="M21" i="2" s="1"/>
  <c r="G66" i="8"/>
  <c r="L58" i="2" s="1"/>
  <c r="I66" i="8"/>
  <c r="N58" i="2" s="1"/>
  <c r="H66" i="8"/>
  <c r="M58" i="2" s="1"/>
  <c r="H67" i="8"/>
  <c r="M59" i="2" s="1"/>
  <c r="I67" i="8"/>
  <c r="N59" i="2" s="1"/>
  <c r="G67" i="8"/>
  <c r="L59" i="2" s="1"/>
  <c r="G62" i="8"/>
  <c r="L54" i="2" s="1"/>
  <c r="I62" i="8"/>
  <c r="N54" i="2" s="1"/>
  <c r="H62" i="8"/>
  <c r="M54" i="2" s="1"/>
  <c r="B63" i="8"/>
  <c r="F55" i="2" s="1"/>
  <c r="H63" i="8"/>
  <c r="M55" i="2" s="1"/>
  <c r="I63" i="8"/>
  <c r="N55" i="2" s="1"/>
  <c r="G63" i="8"/>
  <c r="L55" i="2" s="1"/>
  <c r="D54" i="8"/>
  <c r="H46" i="2" s="1"/>
  <c r="I54" i="8"/>
  <c r="N46" i="2" s="1"/>
  <c r="G54" i="8"/>
  <c r="L46" i="2" s="1"/>
  <c r="H54" i="8"/>
  <c r="M46" i="2" s="1"/>
  <c r="H55" i="8"/>
  <c r="M47" i="2" s="1"/>
  <c r="I55" i="8"/>
  <c r="N47" i="2" s="1"/>
  <c r="G55" i="8"/>
  <c r="L47" i="2" s="1"/>
  <c r="G56" i="8"/>
  <c r="L48" i="2" s="1"/>
  <c r="H56" i="8"/>
  <c r="M48" i="2" s="1"/>
  <c r="I56" i="8"/>
  <c r="N48" i="2" s="1"/>
  <c r="G57" i="8"/>
  <c r="L49" i="2" s="1"/>
  <c r="H57" i="8"/>
  <c r="M49" i="2" s="1"/>
  <c r="I57" i="8"/>
  <c r="N49" i="2" s="1"/>
  <c r="E58" i="8"/>
  <c r="I50" i="2" s="1"/>
  <c r="G58" i="8"/>
  <c r="L50" i="2" s="1"/>
  <c r="H58" i="8"/>
  <c r="M50" i="2" s="1"/>
  <c r="I58" i="8"/>
  <c r="N50" i="2" s="1"/>
  <c r="H59" i="8"/>
  <c r="M51" i="2" s="1"/>
  <c r="G59" i="8"/>
  <c r="L51" i="2" s="1"/>
  <c r="I59" i="8"/>
  <c r="N51" i="2" s="1"/>
  <c r="B60" i="8"/>
  <c r="F52" i="2" s="1"/>
  <c r="I60" i="8"/>
  <c r="N52" i="2" s="1"/>
  <c r="G60" i="8"/>
  <c r="L52" i="2" s="1"/>
  <c r="H60" i="8"/>
  <c r="M52" i="2" s="1"/>
  <c r="G65" i="8"/>
  <c r="L57" i="2" s="1"/>
  <c r="H65" i="8"/>
  <c r="M57" i="2" s="1"/>
  <c r="I65" i="8"/>
  <c r="N57" i="2" s="1"/>
  <c r="H51" i="8"/>
  <c r="M43" i="2" s="1"/>
  <c r="G51" i="8"/>
  <c r="L43" i="2" s="1"/>
  <c r="I51" i="8"/>
  <c r="N43" i="2" s="1"/>
  <c r="B52" i="8"/>
  <c r="F44" i="2" s="1"/>
  <c r="I52" i="8"/>
  <c r="N44" i="2" s="1"/>
  <c r="G52" i="8"/>
  <c r="L44" i="2" s="1"/>
  <c r="H52" i="8"/>
  <c r="M44" i="2" s="1"/>
  <c r="G53" i="8"/>
  <c r="L45" i="2" s="1"/>
  <c r="H53" i="8"/>
  <c r="M45" i="2" s="1"/>
  <c r="I53" i="8"/>
  <c r="N45" i="2" s="1"/>
  <c r="G69" i="8"/>
  <c r="L61" i="2" s="1"/>
  <c r="I69" i="8"/>
  <c r="N61" i="2" s="1"/>
  <c r="H69" i="8"/>
  <c r="M61" i="2" s="1"/>
  <c r="M60" i="7" s="1"/>
  <c r="E61" i="8"/>
  <c r="I53" i="2" s="1"/>
  <c r="G61" i="8"/>
  <c r="L53" i="2" s="1"/>
  <c r="H61" i="8"/>
  <c r="M53" i="2" s="1"/>
  <c r="I61" i="8"/>
  <c r="N53" i="2" s="1"/>
  <c r="C64" i="8"/>
  <c r="H64" i="8"/>
  <c r="M56" i="2" s="1"/>
  <c r="M55" i="7" s="1"/>
  <c r="I64" i="8"/>
  <c r="N56" i="2" s="1"/>
  <c r="N55" i="7" s="1"/>
  <c r="G64" i="8"/>
  <c r="L56" i="2" s="1"/>
  <c r="G50" i="8"/>
  <c r="L42" i="2" s="1"/>
  <c r="H50" i="8"/>
  <c r="M42" i="2" s="1"/>
  <c r="I50" i="8"/>
  <c r="N42" i="2" s="1"/>
  <c r="G42" i="8"/>
  <c r="L34" i="2" s="1"/>
  <c r="H42" i="8"/>
  <c r="M34" i="2" s="1"/>
  <c r="I42" i="8"/>
  <c r="N34" i="2" s="1"/>
  <c r="H43" i="8"/>
  <c r="M35" i="2" s="1"/>
  <c r="G43" i="8"/>
  <c r="L35" i="2" s="1"/>
  <c r="I43" i="8"/>
  <c r="N35" i="2" s="1"/>
  <c r="B44" i="8"/>
  <c r="F36" i="2" s="1"/>
  <c r="I44" i="8"/>
  <c r="N36" i="2" s="1"/>
  <c r="G44" i="8"/>
  <c r="L36" i="2" s="1"/>
  <c r="H44" i="8"/>
  <c r="M36" i="2" s="1"/>
  <c r="G45" i="8"/>
  <c r="L37" i="2" s="1"/>
  <c r="I45" i="8"/>
  <c r="N37" i="2" s="1"/>
  <c r="H45" i="8"/>
  <c r="M37" i="2" s="1"/>
  <c r="G46" i="8"/>
  <c r="L38" i="2" s="1"/>
  <c r="H46" i="8"/>
  <c r="M38" i="2" s="1"/>
  <c r="I46" i="8"/>
  <c r="N38" i="2" s="1"/>
  <c r="H47" i="8"/>
  <c r="M39" i="2" s="1"/>
  <c r="I47" i="8"/>
  <c r="N39" i="2" s="1"/>
  <c r="G47" i="8"/>
  <c r="L39" i="2" s="1"/>
  <c r="G48" i="8"/>
  <c r="L40" i="2" s="1"/>
  <c r="H48" i="8"/>
  <c r="M40" i="2" s="1"/>
  <c r="I48" i="8"/>
  <c r="N40" i="2" s="1"/>
  <c r="AN69" i="1"/>
  <c r="I38" i="8"/>
  <c r="N30" i="2" s="1"/>
  <c r="H38" i="8"/>
  <c r="M30" i="2" s="1"/>
  <c r="G38" i="8"/>
  <c r="L30" i="2" s="1"/>
  <c r="G49" i="8"/>
  <c r="L41" i="2" s="1"/>
  <c r="H49" i="8"/>
  <c r="M41" i="2" s="1"/>
  <c r="I49" i="8"/>
  <c r="N41" i="2" s="1"/>
  <c r="H39" i="8"/>
  <c r="M31" i="2" s="1"/>
  <c r="I39" i="8"/>
  <c r="N31" i="2" s="1"/>
  <c r="G39" i="8"/>
  <c r="L31" i="2" s="1"/>
  <c r="G40" i="8"/>
  <c r="L32" i="2" s="1"/>
  <c r="H40" i="8"/>
  <c r="M32" i="2" s="1"/>
  <c r="I40" i="8"/>
  <c r="N32" i="2" s="1"/>
  <c r="D41" i="8"/>
  <c r="H33" i="2" s="1"/>
  <c r="I41" i="8"/>
  <c r="N33" i="2" s="1"/>
  <c r="G41" i="8"/>
  <c r="L33" i="2" s="1"/>
  <c r="H41" i="8"/>
  <c r="M33" i="2" s="1"/>
  <c r="I70" i="8"/>
  <c r="N62" i="2" s="1"/>
  <c r="G70" i="8"/>
  <c r="L62" i="2" s="1"/>
  <c r="H70" i="8"/>
  <c r="M62" i="2" s="1"/>
  <c r="U45" i="7"/>
  <c r="J20" i="1"/>
  <c r="K16" i="7"/>
  <c r="J27" i="1"/>
  <c r="K7" i="7"/>
  <c r="U13" i="7"/>
  <c r="U29" i="7"/>
  <c r="O37" i="7"/>
  <c r="U53" i="2"/>
  <c r="U53" i="7" s="1"/>
  <c r="O4" i="7"/>
  <c r="D69" i="8"/>
  <c r="H61" i="2" s="1"/>
  <c r="U21" i="7"/>
  <c r="B47" i="8"/>
  <c r="F39" i="2" s="1"/>
  <c r="C35" i="8"/>
  <c r="D67" i="8"/>
  <c r="H59" i="2" s="1"/>
  <c r="E47" i="8"/>
  <c r="G39" i="2" s="1"/>
  <c r="K14" i="7"/>
  <c r="E15" i="8"/>
  <c r="I7" i="2" s="1"/>
  <c r="D35" i="8"/>
  <c r="H27" i="2" s="1"/>
  <c r="E11" i="8"/>
  <c r="I3" i="2" s="1"/>
  <c r="I2" i="7" s="1"/>
  <c r="C19" i="8"/>
  <c r="D27" i="8"/>
  <c r="H19" i="2" s="1"/>
  <c r="E55" i="8"/>
  <c r="G47" i="2" s="1"/>
  <c r="C59" i="8"/>
  <c r="C43" i="8"/>
  <c r="D51" i="8"/>
  <c r="H43" i="2" s="1"/>
  <c r="J11" i="1"/>
  <c r="J39" i="1"/>
  <c r="J31" i="1"/>
  <c r="J15" i="1"/>
  <c r="B39" i="8"/>
  <c r="F31" i="2" s="1"/>
  <c r="K4" i="7"/>
  <c r="U55" i="2"/>
  <c r="U54" i="7" s="1"/>
  <c r="U23" i="2"/>
  <c r="U22" i="7" s="1"/>
  <c r="U7" i="2"/>
  <c r="T31" i="2"/>
  <c r="T30" i="7" s="1"/>
  <c r="U3" i="2"/>
  <c r="U2" i="7" s="1"/>
  <c r="K55" i="7"/>
  <c r="K47" i="7"/>
  <c r="K39" i="7"/>
  <c r="K31" i="7"/>
  <c r="K23" i="7"/>
  <c r="K19" i="7"/>
  <c r="U38" i="7"/>
  <c r="C51" i="8"/>
  <c r="D43" i="8"/>
  <c r="H35" i="2" s="1"/>
  <c r="T46" i="7"/>
  <c r="B65" i="8"/>
  <c r="F57" i="2" s="1"/>
  <c r="U6" i="2"/>
  <c r="U5" i="7" s="1"/>
  <c r="T54" i="7"/>
  <c r="U61" i="7"/>
  <c r="T38" i="7"/>
  <c r="C29" i="8"/>
  <c r="K59" i="7"/>
  <c r="K51" i="7"/>
  <c r="K43" i="7"/>
  <c r="K35" i="7"/>
  <c r="K27" i="7"/>
  <c r="T53" i="7"/>
  <c r="K9" i="7"/>
  <c r="K60" i="7"/>
  <c r="K52" i="7"/>
  <c r="K44" i="7"/>
  <c r="K36" i="7"/>
  <c r="K28" i="7"/>
  <c r="K20" i="7"/>
  <c r="K15" i="7"/>
  <c r="T20" i="2"/>
  <c r="T12" i="2"/>
  <c r="T4" i="2"/>
  <c r="T3" i="7" s="1"/>
  <c r="K58" i="7"/>
  <c r="K50" i="7"/>
  <c r="K42" i="7"/>
  <c r="K34" i="7"/>
  <c r="K26" i="7"/>
  <c r="T60" i="2"/>
  <c r="T52" i="2"/>
  <c r="T52" i="7" s="1"/>
  <c r="T36" i="2"/>
  <c r="K57" i="7"/>
  <c r="K49" i="7"/>
  <c r="K41" i="7"/>
  <c r="K33" i="7"/>
  <c r="K25" i="7"/>
  <c r="U36" i="2"/>
  <c r="U36" i="7" s="1"/>
  <c r="U28" i="2"/>
  <c r="U28" i="7" s="1"/>
  <c r="U20" i="2"/>
  <c r="U20" i="7" s="1"/>
  <c r="U12" i="2"/>
  <c r="U12" i="7" s="1"/>
  <c r="U4" i="2"/>
  <c r="U4" i="7" s="1"/>
  <c r="T22" i="7"/>
  <c r="K54" i="7"/>
  <c r="K46" i="7"/>
  <c r="K38" i="7"/>
  <c r="K30" i="7"/>
  <c r="K22" i="7"/>
  <c r="K17" i="7"/>
  <c r="T14" i="7"/>
  <c r="T6" i="7"/>
  <c r="K5" i="7"/>
  <c r="K13" i="7"/>
  <c r="C34" i="8"/>
  <c r="K56" i="7"/>
  <c r="K48" i="7"/>
  <c r="K40" i="7"/>
  <c r="K32" i="7"/>
  <c r="K24" i="7"/>
  <c r="K12" i="7"/>
  <c r="K3" i="7"/>
  <c r="K11" i="7"/>
  <c r="U59" i="2"/>
  <c r="K18" i="7"/>
  <c r="K61" i="7"/>
  <c r="K53" i="7"/>
  <c r="K45" i="7"/>
  <c r="K37" i="7"/>
  <c r="K29" i="7"/>
  <c r="K21" i="7"/>
  <c r="O28" i="7"/>
  <c r="K8" i="7"/>
  <c r="U46" i="7"/>
  <c r="U30" i="7"/>
  <c r="U14" i="7"/>
  <c r="U37" i="7"/>
  <c r="K6" i="7"/>
  <c r="B56" i="8"/>
  <c r="F48" i="2" s="1"/>
  <c r="C12" i="8"/>
  <c r="C44" i="8"/>
  <c r="C52" i="8"/>
  <c r="C60" i="8"/>
  <c r="C68" i="8"/>
  <c r="D26" i="8"/>
  <c r="H18" i="2" s="1"/>
  <c r="U41" i="2"/>
  <c r="U33" i="2"/>
  <c r="U33" i="7" s="1"/>
  <c r="D68" i="8"/>
  <c r="H60" i="2" s="1"/>
  <c r="C27" i="8"/>
  <c r="O32" i="7"/>
  <c r="U57" i="2"/>
  <c r="U49" i="2"/>
  <c r="U25" i="2"/>
  <c r="U9" i="2"/>
  <c r="C58" i="8"/>
  <c r="C66" i="8"/>
  <c r="AN42" i="1"/>
  <c r="C14" i="8"/>
  <c r="C22" i="8"/>
  <c r="C30" i="8"/>
  <c r="J64" i="1"/>
  <c r="J56" i="1"/>
  <c r="D24" i="8"/>
  <c r="H16" i="2" s="1"/>
  <c r="E68" i="8"/>
  <c r="G60" i="2" s="1"/>
  <c r="E60" i="8"/>
  <c r="G52" i="2" s="1"/>
  <c r="E52" i="8"/>
  <c r="G44" i="2" s="1"/>
  <c r="AN44" i="1"/>
  <c r="J28" i="1"/>
  <c r="E12" i="8"/>
  <c r="G4" i="2" s="1"/>
  <c r="E30" i="8"/>
  <c r="I22" i="2" s="1"/>
  <c r="D47" i="8"/>
  <c r="H39" i="2" s="1"/>
  <c r="E67" i="8"/>
  <c r="I59" i="2" s="1"/>
  <c r="E56" i="8"/>
  <c r="I48" i="2" s="1"/>
  <c r="D36" i="8"/>
  <c r="H28" i="2" s="1"/>
  <c r="E62" i="8"/>
  <c r="G54" i="2" s="1"/>
  <c r="T25" i="2"/>
  <c r="T17" i="2"/>
  <c r="E44" i="8"/>
  <c r="I36" i="2" s="1"/>
  <c r="E28" i="8"/>
  <c r="I20" i="2" s="1"/>
  <c r="C38" i="8"/>
  <c r="C46" i="8"/>
  <c r="C62" i="8"/>
  <c r="C70" i="8"/>
  <c r="J44" i="1"/>
  <c r="J12" i="1"/>
  <c r="D31" i="8"/>
  <c r="H23" i="2" s="1"/>
  <c r="D40" i="8"/>
  <c r="H32" i="2" s="1"/>
  <c r="AN48" i="1"/>
  <c r="J70" i="1"/>
  <c r="J54" i="1"/>
  <c r="J46" i="1"/>
  <c r="J38" i="1"/>
  <c r="J22" i="1"/>
  <c r="B18" i="8"/>
  <c r="F10" i="2" s="1"/>
  <c r="T56" i="2"/>
  <c r="T55" i="7" s="1"/>
  <c r="T48" i="2"/>
  <c r="T47" i="7" s="1"/>
  <c r="T24" i="2"/>
  <c r="T23" i="7" s="1"/>
  <c r="T8" i="2"/>
  <c r="T7" i="7" s="1"/>
  <c r="B64" i="8"/>
  <c r="F56" i="2" s="1"/>
  <c r="D34" i="8"/>
  <c r="H26" i="2" s="1"/>
  <c r="J34" i="1"/>
  <c r="AN66" i="1"/>
  <c r="J26" i="1"/>
  <c r="B48" i="8"/>
  <c r="F40" i="2" s="1"/>
  <c r="D48" i="8"/>
  <c r="H40" i="2" s="1"/>
  <c r="J30" i="1"/>
  <c r="D56" i="8"/>
  <c r="H48" i="2" s="1"/>
  <c r="D64" i="8"/>
  <c r="H56" i="2" s="1"/>
  <c r="C32" i="8"/>
  <c r="D32" i="8"/>
  <c r="H24" i="2" s="1"/>
  <c r="C72" i="1"/>
  <c r="E32" i="8"/>
  <c r="G24" i="2" s="1"/>
  <c r="B53" i="8"/>
  <c r="F45" i="2" s="1"/>
  <c r="C25" i="8"/>
  <c r="D45" i="8"/>
  <c r="H37" i="2" s="1"/>
  <c r="D37" i="8"/>
  <c r="H29" i="2" s="1"/>
  <c r="J65" i="1"/>
  <c r="E57" i="8"/>
  <c r="I49" i="2" s="1"/>
  <c r="E41" i="8"/>
  <c r="G33" i="2" s="1"/>
  <c r="J25" i="1"/>
  <c r="AN38" i="1"/>
  <c r="AN46" i="1"/>
  <c r="AN54" i="1"/>
  <c r="AN62" i="1"/>
  <c r="T16" i="2"/>
  <c r="T15" i="7" s="1"/>
  <c r="T40" i="2"/>
  <c r="T39" i="7" s="1"/>
  <c r="T32" i="2"/>
  <c r="U56" i="2"/>
  <c r="U48" i="2"/>
  <c r="U47" i="7" s="1"/>
  <c r="U40" i="2"/>
  <c r="U39" i="7" s="1"/>
  <c r="U32" i="2"/>
  <c r="U31" i="7" s="1"/>
  <c r="U24" i="2"/>
  <c r="U16" i="2"/>
  <c r="U15" i="7" s="1"/>
  <c r="U8" i="2"/>
  <c r="T37" i="2"/>
  <c r="T29" i="2"/>
  <c r="T29" i="7" s="1"/>
  <c r="B70" i="8"/>
  <c r="F62" i="2" s="1"/>
  <c r="C26" i="8"/>
  <c r="AN68" i="1"/>
  <c r="D60" i="8"/>
  <c r="H52" i="2" s="1"/>
  <c r="D52" i="8"/>
  <c r="H44" i="2" s="1"/>
  <c r="AN36" i="1"/>
  <c r="AN28" i="1"/>
  <c r="E64" i="8"/>
  <c r="I56" i="2" s="1"/>
  <c r="J48" i="1"/>
  <c r="J40" i="1"/>
  <c r="AN32" i="1"/>
  <c r="J24" i="1"/>
  <c r="J16" i="1"/>
  <c r="D38" i="8"/>
  <c r="H30" i="2" s="1"/>
  <c r="E33" i="8"/>
  <c r="I25" i="2" s="1"/>
  <c r="U58" i="2"/>
  <c r="U50" i="2"/>
  <c r="U42" i="2"/>
  <c r="U26" i="2"/>
  <c r="U18" i="2"/>
  <c r="T10" i="2"/>
  <c r="E31" i="8"/>
  <c r="I23" i="2" s="1"/>
  <c r="B21" i="8"/>
  <c r="F13" i="2" s="1"/>
  <c r="B25" i="8"/>
  <c r="F17" i="2" s="1"/>
  <c r="B33" i="8"/>
  <c r="F25" i="2" s="1"/>
  <c r="B57" i="8"/>
  <c r="F49" i="2" s="1"/>
  <c r="C37" i="8"/>
  <c r="C69" i="8"/>
  <c r="D65" i="8"/>
  <c r="H57" i="2" s="1"/>
  <c r="J57" i="1"/>
  <c r="J49" i="1"/>
  <c r="J41" i="1"/>
  <c r="AN33" i="1"/>
  <c r="J69" i="1"/>
  <c r="J61" i="1"/>
  <c r="E53" i="8"/>
  <c r="I45" i="2" s="1"/>
  <c r="E45" i="8"/>
  <c r="G37" i="2" s="1"/>
  <c r="E37" i="8"/>
  <c r="G29" i="2" s="1"/>
  <c r="E13" i="8"/>
  <c r="G5" i="2" s="1"/>
  <c r="T21" i="2"/>
  <c r="T13" i="2"/>
  <c r="T5" i="2"/>
  <c r="T61" i="2"/>
  <c r="T45" i="2"/>
  <c r="T45" i="7" s="1"/>
  <c r="D46" i="8"/>
  <c r="H38" i="2" s="1"/>
  <c r="E17" i="8"/>
  <c r="I9" i="2" s="1"/>
  <c r="C61" i="8"/>
  <c r="E66" i="8"/>
  <c r="G58" i="2" s="1"/>
  <c r="B29" i="8"/>
  <c r="F21" i="2" s="1"/>
  <c r="D28" i="8"/>
  <c r="H20" i="2" s="1"/>
  <c r="E16" i="8"/>
  <c r="J60" i="1"/>
  <c r="AN49" i="1"/>
  <c r="J33" i="1"/>
  <c r="B58" i="8"/>
  <c r="F50" i="2" s="1"/>
  <c r="E69" i="8"/>
  <c r="J52" i="1"/>
  <c r="D25" i="8"/>
  <c r="H17" i="2" s="1"/>
  <c r="C42" i="8"/>
  <c r="AN56" i="1"/>
  <c r="J62" i="1"/>
  <c r="U51" i="2"/>
  <c r="U43" i="2"/>
  <c r="U35" i="2"/>
  <c r="U34" i="7" s="1"/>
  <c r="U27" i="2"/>
  <c r="AN61" i="1"/>
  <c r="AN64" i="1"/>
  <c r="J36" i="1"/>
  <c r="B66" i="8"/>
  <c r="F58" i="2" s="1"/>
  <c r="D57" i="8"/>
  <c r="H49" i="2" s="1"/>
  <c r="D44" i="8"/>
  <c r="H36" i="2" s="1"/>
  <c r="D58" i="8"/>
  <c r="H50" i="2" s="1"/>
  <c r="E40" i="8"/>
  <c r="I32" i="2" s="1"/>
  <c r="J32" i="1"/>
  <c r="E70" i="8"/>
  <c r="I62" i="2" s="1"/>
  <c r="C45" i="8"/>
  <c r="B27" i="8"/>
  <c r="F19" i="2" s="1"/>
  <c r="B35" i="8"/>
  <c r="F27" i="2" s="1"/>
  <c r="B59" i="8"/>
  <c r="F51" i="2" s="1"/>
  <c r="C31" i="8"/>
  <c r="C63" i="8"/>
  <c r="AN63" i="1"/>
  <c r="D55" i="8"/>
  <c r="H47" i="2" s="1"/>
  <c r="AN47" i="1"/>
  <c r="D23" i="8"/>
  <c r="H15" i="2" s="1"/>
  <c r="AN67" i="1"/>
  <c r="AN59" i="1"/>
  <c r="E51" i="8"/>
  <c r="I43" i="2" s="1"/>
  <c r="J43" i="1"/>
  <c r="E35" i="8"/>
  <c r="G27" i="2" s="1"/>
  <c r="E27" i="8"/>
  <c r="I19" i="2" s="1"/>
  <c r="J19" i="1"/>
  <c r="AN57" i="1"/>
  <c r="J68" i="1"/>
  <c r="E20" i="8"/>
  <c r="I12" i="2" s="1"/>
  <c r="D16" i="8"/>
  <c r="H8" i="2" s="1"/>
  <c r="AN60" i="1"/>
  <c r="J13" i="1"/>
  <c r="E48" i="8"/>
  <c r="B26" i="8"/>
  <c r="F18" i="2" s="1"/>
  <c r="B22" i="8"/>
  <c r="F14" i="2" s="1"/>
  <c r="B54" i="8"/>
  <c r="F46" i="2" s="1"/>
  <c r="AN29" i="1"/>
  <c r="J45" i="1"/>
  <c r="J21" i="1"/>
  <c r="T58" i="2"/>
  <c r="T26" i="2"/>
  <c r="E24" i="8"/>
  <c r="B41" i="8"/>
  <c r="F33" i="2" s="1"/>
  <c r="D49" i="8"/>
  <c r="H41" i="2" s="1"/>
  <c r="E43" i="8"/>
  <c r="I35" i="2" s="1"/>
  <c r="D63" i="8"/>
  <c r="H55" i="2" s="1"/>
  <c r="E54" i="8"/>
  <c r="G46" i="2" s="1"/>
  <c r="E36" i="8"/>
  <c r="I28" i="2" s="1"/>
  <c r="B49" i="8"/>
  <c r="F41" i="2" s="1"/>
  <c r="U60" i="2"/>
  <c r="U52" i="2"/>
  <c r="T44" i="2"/>
  <c r="AN35" i="1"/>
  <c r="AN27" i="1"/>
  <c r="J51" i="1"/>
  <c r="AN51" i="1"/>
  <c r="J55" i="1"/>
  <c r="AN31" i="1"/>
  <c r="E19" i="8"/>
  <c r="I11" i="2" s="1"/>
  <c r="B14" i="8"/>
  <c r="F6" i="2" s="1"/>
  <c r="B15" i="8"/>
  <c r="F7" i="2" s="1"/>
  <c r="AN55" i="1"/>
  <c r="AN43" i="1"/>
  <c r="B36" i="8"/>
  <c r="F28" i="2" s="1"/>
  <c r="J63" i="1"/>
  <c r="B72" i="1"/>
  <c r="B13" i="8"/>
  <c r="F5" i="2" s="1"/>
  <c r="B37" i="8"/>
  <c r="F29" i="2" s="1"/>
  <c r="B45" i="8"/>
  <c r="F37" i="2" s="1"/>
  <c r="B61" i="8"/>
  <c r="F53" i="2" s="1"/>
  <c r="B69" i="8"/>
  <c r="F61" i="2" s="1"/>
  <c r="C41" i="8"/>
  <c r="C65" i="8"/>
  <c r="D61" i="8"/>
  <c r="H53" i="2" s="1"/>
  <c r="E49" i="8"/>
  <c r="G41" i="2" s="1"/>
  <c r="J17" i="1"/>
  <c r="T59" i="2"/>
  <c r="T51" i="2"/>
  <c r="T43" i="2"/>
  <c r="T19" i="2"/>
  <c r="T11" i="2"/>
  <c r="T27" i="2"/>
  <c r="J35" i="1"/>
  <c r="C54" i="8"/>
  <c r="J59" i="1"/>
  <c r="T35" i="2"/>
  <c r="J23" i="1"/>
  <c r="J67" i="1"/>
  <c r="B24" i="8"/>
  <c r="F16" i="2" s="1"/>
  <c r="B32" i="8"/>
  <c r="F24" i="2" s="1"/>
  <c r="B40" i="8"/>
  <c r="F32" i="2" s="1"/>
  <c r="C20" i="8"/>
  <c r="C28" i="8"/>
  <c r="D66" i="8"/>
  <c r="H58" i="2" s="1"/>
  <c r="AN50" i="1"/>
  <c r="AN34" i="1"/>
  <c r="E46" i="8"/>
  <c r="E14" i="8"/>
  <c r="I6" i="2" s="1"/>
  <c r="U19" i="2"/>
  <c r="U11" i="2"/>
  <c r="C17" i="8"/>
  <c r="D59" i="8"/>
  <c r="H51" i="2" s="1"/>
  <c r="D62" i="8"/>
  <c r="H54" i="2" s="1"/>
  <c r="D15" i="8"/>
  <c r="H7" i="2" s="1"/>
  <c r="C55" i="8"/>
  <c r="B55" i="8"/>
  <c r="F47" i="2" s="1"/>
  <c r="D18" i="8"/>
  <c r="H10" i="2" s="1"/>
  <c r="C18" i="8"/>
  <c r="E18" i="8"/>
  <c r="G10" i="2" s="1"/>
  <c r="E65" i="8"/>
  <c r="I57" i="2" s="1"/>
  <c r="AN65" i="1"/>
  <c r="D29" i="8"/>
  <c r="H21" i="2" s="1"/>
  <c r="C21" i="8"/>
  <c r="E21" i="8"/>
  <c r="B17" i="8"/>
  <c r="F9" i="2" s="1"/>
  <c r="D17" i="8"/>
  <c r="H9" i="2" s="1"/>
  <c r="C50" i="8"/>
  <c r="B50" i="8"/>
  <c r="F42" i="2" s="1"/>
  <c r="E50" i="8"/>
  <c r="G42" i="2" s="1"/>
  <c r="AN37" i="1"/>
  <c r="C67" i="8"/>
  <c r="E42" i="8"/>
  <c r="I34" i="2" s="1"/>
  <c r="B19" i="8"/>
  <c r="F11" i="2" s="1"/>
  <c r="D19" i="8"/>
  <c r="H11" i="2" s="1"/>
  <c r="D39" i="8"/>
  <c r="H31" i="2" s="1"/>
  <c r="E39" i="8"/>
  <c r="I31" i="2" s="1"/>
  <c r="C39" i="8"/>
  <c r="C15" i="8"/>
  <c r="AN58" i="1"/>
  <c r="B67" i="8"/>
  <c r="F59" i="2" s="1"/>
  <c r="AN40" i="1"/>
  <c r="E38" i="8"/>
  <c r="B62" i="8"/>
  <c r="F54" i="2" s="1"/>
  <c r="D21" i="8"/>
  <c r="H13" i="2" s="1"/>
  <c r="D50" i="8"/>
  <c r="H42" i="2" s="1"/>
  <c r="J47" i="1"/>
  <c r="AN41" i="1"/>
  <c r="U44" i="2"/>
  <c r="C57" i="8"/>
  <c r="B34" i="8"/>
  <c r="F26" i="2" s="1"/>
  <c r="B42" i="8"/>
  <c r="F34" i="2" s="1"/>
  <c r="T28" i="2"/>
  <c r="T50" i="2"/>
  <c r="T49" i="7" s="1"/>
  <c r="T42" i="2"/>
  <c r="T41" i="7" s="1"/>
  <c r="C36" i="8"/>
  <c r="B43" i="8"/>
  <c r="F35" i="2" s="1"/>
  <c r="B51" i="8"/>
  <c r="F43" i="2" s="1"/>
  <c r="T9" i="2"/>
  <c r="E25" i="8"/>
  <c r="C48" i="8"/>
  <c r="J14" i="1"/>
  <c r="C33" i="8"/>
  <c r="C49" i="8"/>
  <c r="I55" i="2"/>
  <c r="G55" i="2"/>
  <c r="B11" i="8"/>
  <c r="F3" i="2" s="1"/>
  <c r="F2" i="7" s="1"/>
  <c r="D11" i="8"/>
  <c r="H3" i="2" s="1"/>
  <c r="H2" i="7" s="1"/>
  <c r="C11" i="8"/>
  <c r="E23" i="8"/>
  <c r="B23" i="8"/>
  <c r="F15" i="2" s="1"/>
  <c r="C23" i="8"/>
  <c r="D12" i="8"/>
  <c r="H4" i="2" s="1"/>
  <c r="B12" i="8"/>
  <c r="F4" i="2" s="1"/>
  <c r="U10" i="2"/>
  <c r="D20" i="8"/>
  <c r="H12" i="2" s="1"/>
  <c r="D42" i="8"/>
  <c r="H34" i="2" s="1"/>
  <c r="E22" i="8"/>
  <c r="B30" i="8"/>
  <c r="F22" i="2" s="1"/>
  <c r="T34" i="2"/>
  <c r="T33" i="7" s="1"/>
  <c r="T18" i="2"/>
  <c r="T57" i="2"/>
  <c r="U17" i="2"/>
  <c r="C40" i="8"/>
  <c r="AN45" i="1"/>
  <c r="J29" i="1"/>
  <c r="C56" i="8"/>
  <c r="D70" i="8"/>
  <c r="H62" i="2" s="1"/>
  <c r="B46" i="8"/>
  <c r="F38" i="2" s="1"/>
  <c r="D30" i="8"/>
  <c r="H22" i="2" s="1"/>
  <c r="E59" i="8"/>
  <c r="AN39" i="1"/>
  <c r="C47" i="8"/>
  <c r="AN52" i="1"/>
  <c r="C13" i="8"/>
  <c r="D13" i="8"/>
  <c r="H5" i="2" s="1"/>
  <c r="I60" i="2"/>
  <c r="C53" i="8"/>
  <c r="D53" i="8"/>
  <c r="H45" i="2" s="1"/>
  <c r="B16" i="8"/>
  <c r="F8" i="2" s="1"/>
  <c r="AN53" i="1"/>
  <c r="J53" i="1"/>
  <c r="B38" i="8"/>
  <c r="F30" i="2" s="1"/>
  <c r="AN71" i="1" l="1"/>
  <c r="F23" i="7"/>
  <c r="N60" i="7"/>
  <c r="N17" i="7"/>
  <c r="N5" i="7"/>
  <c r="F51" i="7"/>
  <c r="N39" i="7"/>
  <c r="N49" i="7"/>
  <c r="G18" i="2"/>
  <c r="I18" i="7"/>
  <c r="G50" i="2"/>
  <c r="N22" i="7"/>
  <c r="N10" i="7"/>
  <c r="N8" i="7"/>
  <c r="N3" i="7"/>
  <c r="N24" i="7"/>
  <c r="N52" i="7"/>
  <c r="N34" i="7"/>
  <c r="G3" i="2"/>
  <c r="G2" i="7" s="1"/>
  <c r="N30" i="7"/>
  <c r="N36" i="7"/>
  <c r="N54" i="7"/>
  <c r="N38" i="7"/>
  <c r="N50" i="7"/>
  <c r="N14" i="7"/>
  <c r="N45" i="7"/>
  <c r="N20" i="7"/>
  <c r="N59" i="7"/>
  <c r="N13" i="7"/>
  <c r="N27" i="7"/>
  <c r="N44" i="7"/>
  <c r="N18" i="7"/>
  <c r="N4" i="7"/>
  <c r="N6" i="7"/>
  <c r="N26" i="7"/>
  <c r="N31" i="7"/>
  <c r="N33" i="7"/>
  <c r="N42" i="7"/>
  <c r="N46" i="7"/>
  <c r="N12" i="7"/>
  <c r="N28" i="7"/>
  <c r="N48" i="7"/>
  <c r="N57" i="7"/>
  <c r="N19" i="7"/>
  <c r="N7" i="7"/>
  <c r="N25" i="7"/>
  <c r="N23" i="7"/>
  <c r="N21" i="7"/>
  <c r="N61" i="7"/>
  <c r="N29" i="7"/>
  <c r="N37" i="7"/>
  <c r="N35" i="7"/>
  <c r="N41" i="7"/>
  <c r="N56" i="7"/>
  <c r="N53" i="7"/>
  <c r="N9" i="7"/>
  <c r="N47" i="7"/>
  <c r="N16" i="7"/>
  <c r="N11" i="7"/>
  <c r="N15" i="7"/>
  <c r="N32" i="7"/>
  <c r="N40" i="7"/>
  <c r="N43" i="7"/>
  <c r="N58" i="7"/>
  <c r="N51" i="7"/>
  <c r="F44" i="7"/>
  <c r="L19" i="7"/>
  <c r="M27" i="7"/>
  <c r="H25" i="7"/>
  <c r="L27" i="7"/>
  <c r="H43" i="7"/>
  <c r="H6" i="7"/>
  <c r="H35" i="7"/>
  <c r="M26" i="7"/>
  <c r="L14" i="7"/>
  <c r="L7" i="7"/>
  <c r="L22" i="7"/>
  <c r="F52" i="7"/>
  <c r="F20" i="7"/>
  <c r="L3" i="7"/>
  <c r="L29" i="7"/>
  <c r="L23" i="7"/>
  <c r="L38" i="7"/>
  <c r="L21" i="7"/>
  <c r="Q11" i="7"/>
  <c r="L6" i="7"/>
  <c r="L12" i="7"/>
  <c r="M46" i="7"/>
  <c r="L45" i="7"/>
  <c r="M51" i="7"/>
  <c r="M17" i="7"/>
  <c r="M14" i="7"/>
  <c r="M4" i="7"/>
  <c r="L25" i="7"/>
  <c r="M20" i="7"/>
  <c r="F55" i="7"/>
  <c r="L61" i="7"/>
  <c r="L36" i="7"/>
  <c r="L39" i="7"/>
  <c r="M45" i="7"/>
  <c r="L24" i="7"/>
  <c r="L33" i="7"/>
  <c r="L37" i="7"/>
  <c r="L56" i="7"/>
  <c r="M8" i="7"/>
  <c r="L4" i="7"/>
  <c r="M39" i="7"/>
  <c r="L35" i="7"/>
  <c r="M49" i="7"/>
  <c r="L47" i="7"/>
  <c r="L8" i="7"/>
  <c r="M6" i="7"/>
  <c r="H14" i="7"/>
  <c r="L52" i="7"/>
  <c r="M57" i="7"/>
  <c r="L54" i="7"/>
  <c r="M58" i="7"/>
  <c r="M19" i="7"/>
  <c r="L10" i="7"/>
  <c r="G53" i="2"/>
  <c r="G52" i="7" s="1"/>
  <c r="H61" i="7"/>
  <c r="M30" i="7"/>
  <c r="M38" i="7"/>
  <c r="M54" i="7"/>
  <c r="L57" i="7"/>
  <c r="L13" i="7"/>
  <c r="M10" i="7"/>
  <c r="L28" i="7"/>
  <c r="L30" i="7"/>
  <c r="L18" i="7"/>
  <c r="M16" i="7"/>
  <c r="M5" i="7"/>
  <c r="F3" i="7"/>
  <c r="M9" i="7"/>
  <c r="L41" i="7"/>
  <c r="M48" i="7"/>
  <c r="L58" i="7"/>
  <c r="M18" i="7"/>
  <c r="M11" i="7"/>
  <c r="L59" i="7"/>
  <c r="M24" i="7"/>
  <c r="M23" i="7"/>
  <c r="M40" i="7"/>
  <c r="L49" i="7"/>
  <c r="L46" i="7"/>
  <c r="L16" i="7"/>
  <c r="M37" i="7"/>
  <c r="M42" i="7"/>
  <c r="M50" i="7"/>
  <c r="L53" i="7"/>
  <c r="G21" i="2"/>
  <c r="I47" i="2"/>
  <c r="I47" i="7" s="1"/>
  <c r="M56" i="7"/>
  <c r="M22" i="7"/>
  <c r="M41" i="7"/>
  <c r="L5" i="7"/>
  <c r="L40" i="7"/>
  <c r="F12" i="7"/>
  <c r="H46" i="7"/>
  <c r="H32" i="7"/>
  <c r="I20" i="7"/>
  <c r="L9" i="7"/>
  <c r="L34" i="7"/>
  <c r="M32" i="7"/>
  <c r="M35" i="7"/>
  <c r="M33" i="7"/>
  <c r="L42" i="7"/>
  <c r="M47" i="7"/>
  <c r="L15" i="7"/>
  <c r="M12" i="7"/>
  <c r="L55" i="7"/>
  <c r="F60" i="7"/>
  <c r="M25" i="7"/>
  <c r="L32" i="7"/>
  <c r="M44" i="7"/>
  <c r="M43" i="7"/>
  <c r="M7" i="7"/>
  <c r="H33" i="7"/>
  <c r="H19" i="7"/>
  <c r="I39" i="2"/>
  <c r="I21" i="7"/>
  <c r="L11" i="7"/>
  <c r="M52" i="7"/>
  <c r="L50" i="7"/>
  <c r="L48" i="7"/>
  <c r="L26" i="7"/>
  <c r="M53" i="7"/>
  <c r="L44" i="7"/>
  <c r="L20" i="7"/>
  <c r="M36" i="7"/>
  <c r="M15" i="7"/>
  <c r="M13" i="7"/>
  <c r="M3" i="7"/>
  <c r="M59" i="7"/>
  <c r="L31" i="7"/>
  <c r="M34" i="7"/>
  <c r="L17" i="7"/>
  <c r="M21" i="7"/>
  <c r="M28" i="7"/>
  <c r="M31" i="7"/>
  <c r="M29" i="7"/>
  <c r="L51" i="7"/>
  <c r="L60" i="7"/>
  <c r="L43" i="7"/>
  <c r="G4" i="7"/>
  <c r="H59" i="7"/>
  <c r="F36" i="7"/>
  <c r="O40" i="7"/>
  <c r="I26" i="2"/>
  <c r="I25" i="7" s="1"/>
  <c r="O31" i="7"/>
  <c r="I52" i="2"/>
  <c r="I52" i="7" s="1"/>
  <c r="F31" i="7"/>
  <c r="H44" i="7"/>
  <c r="G7" i="2"/>
  <c r="O13" i="7"/>
  <c r="H30" i="7"/>
  <c r="O26" i="7"/>
  <c r="O15" i="7"/>
  <c r="O39" i="7"/>
  <c r="O50" i="7"/>
  <c r="O61" i="7"/>
  <c r="I59" i="7"/>
  <c r="F39" i="7"/>
  <c r="O6" i="7"/>
  <c r="O29" i="7"/>
  <c r="O30" i="7"/>
  <c r="O12" i="7"/>
  <c r="O52" i="7"/>
  <c r="O23" i="7"/>
  <c r="O14" i="7"/>
  <c r="O5" i="7"/>
  <c r="O55" i="7"/>
  <c r="O58" i="7"/>
  <c r="O7" i="7"/>
  <c r="O48" i="7"/>
  <c r="O10" i="7"/>
  <c r="O45" i="7"/>
  <c r="O42" i="7"/>
  <c r="O41" i="7"/>
  <c r="O27" i="7"/>
  <c r="O34" i="7"/>
  <c r="O22" i="7"/>
  <c r="O20" i="7"/>
  <c r="O16" i="7"/>
  <c r="U23" i="7"/>
  <c r="U7" i="7"/>
  <c r="O38" i="7"/>
  <c r="O3" i="7"/>
  <c r="O47" i="7"/>
  <c r="O46" i="7"/>
  <c r="O53" i="7"/>
  <c r="O54" i="7"/>
  <c r="O44" i="7"/>
  <c r="O43" i="7"/>
  <c r="O17" i="7"/>
  <c r="O35" i="7"/>
  <c r="O36" i="7"/>
  <c r="O18" i="7"/>
  <c r="O19" i="7"/>
  <c r="O24" i="7"/>
  <c r="O25" i="7"/>
  <c r="O60" i="7"/>
  <c r="O59" i="7"/>
  <c r="O9" i="7"/>
  <c r="O8" i="7"/>
  <c r="T31" i="7"/>
  <c r="O51" i="7"/>
  <c r="F57" i="7"/>
  <c r="H27" i="7"/>
  <c r="O56" i="7"/>
  <c r="G20" i="2"/>
  <c r="G20" i="7" s="1"/>
  <c r="I29" i="2"/>
  <c r="I28" i="7" s="1"/>
  <c r="G54" i="7"/>
  <c r="T12" i="7"/>
  <c r="G49" i="2"/>
  <c r="G49" i="7" s="1"/>
  <c r="U57" i="7"/>
  <c r="H40" i="7"/>
  <c r="T4" i="7"/>
  <c r="G48" i="2"/>
  <c r="G47" i="7" s="1"/>
  <c r="U55" i="7"/>
  <c r="I44" i="2"/>
  <c r="I43" i="7" s="1"/>
  <c r="U59" i="7"/>
  <c r="U49" i="7"/>
  <c r="T56" i="7"/>
  <c r="F45" i="7"/>
  <c r="U9" i="7"/>
  <c r="H21" i="7"/>
  <c r="F33" i="7"/>
  <c r="G41" i="7"/>
  <c r="U11" i="7"/>
  <c r="U6" i="7"/>
  <c r="F14" i="7"/>
  <c r="T36" i="7"/>
  <c r="H11" i="7"/>
  <c r="H41" i="7"/>
  <c r="F42" i="7"/>
  <c r="G6" i="2"/>
  <c r="F21" i="7"/>
  <c r="U18" i="7"/>
  <c r="U50" i="7"/>
  <c r="T17" i="7"/>
  <c r="T59" i="7"/>
  <c r="F5" i="7"/>
  <c r="H20" i="7"/>
  <c r="G25" i="2"/>
  <c r="G24" i="7" s="1"/>
  <c r="H50" i="7"/>
  <c r="I5" i="2"/>
  <c r="I5" i="7" s="1"/>
  <c r="F46" i="7"/>
  <c r="U26" i="7"/>
  <c r="F48" i="7"/>
  <c r="U41" i="7"/>
  <c r="H4" i="7"/>
  <c r="F41" i="7"/>
  <c r="H56" i="7"/>
  <c r="F58" i="7"/>
  <c r="F10" i="7"/>
  <c r="U51" i="7"/>
  <c r="F13" i="7"/>
  <c r="G22" i="2"/>
  <c r="F28" i="7"/>
  <c r="T26" i="7"/>
  <c r="H52" i="7"/>
  <c r="F17" i="7"/>
  <c r="F29" i="7"/>
  <c r="I58" i="2"/>
  <c r="I57" i="7" s="1"/>
  <c r="G62" i="2"/>
  <c r="T8" i="7"/>
  <c r="F25" i="7"/>
  <c r="I22" i="7"/>
  <c r="H47" i="7"/>
  <c r="T24" i="7"/>
  <c r="U24" i="7"/>
  <c r="U3" i="7"/>
  <c r="F7" i="7"/>
  <c r="H9" i="7"/>
  <c r="H57" i="7"/>
  <c r="T34" i="7"/>
  <c r="H54" i="7"/>
  <c r="H29" i="7"/>
  <c r="I33" i="2"/>
  <c r="I32" i="7" s="1"/>
  <c r="U16" i="7"/>
  <c r="T43" i="7"/>
  <c r="H49" i="7"/>
  <c r="I48" i="7"/>
  <c r="T60" i="7"/>
  <c r="U56" i="7"/>
  <c r="F26" i="7"/>
  <c r="H48" i="7"/>
  <c r="O57" i="7"/>
  <c r="I37" i="2"/>
  <c r="I36" i="7" s="1"/>
  <c r="F8" i="7"/>
  <c r="T10" i="7"/>
  <c r="F61" i="7"/>
  <c r="H36" i="7"/>
  <c r="F27" i="7"/>
  <c r="T57" i="7"/>
  <c r="U42" i="7"/>
  <c r="F49" i="7"/>
  <c r="T20" i="7"/>
  <c r="F16" i="7"/>
  <c r="F37" i="7"/>
  <c r="H12" i="7"/>
  <c r="I35" i="7"/>
  <c r="H38" i="7"/>
  <c r="G9" i="2"/>
  <c r="G9" i="7" s="1"/>
  <c r="T27" i="7"/>
  <c r="I56" i="7"/>
  <c r="H53" i="7"/>
  <c r="F15" i="7"/>
  <c r="F40" i="7"/>
  <c r="T25" i="7"/>
  <c r="F18" i="7"/>
  <c r="F24" i="7"/>
  <c r="H28" i="7"/>
  <c r="H39" i="7"/>
  <c r="U40" i="7"/>
  <c r="F47" i="7"/>
  <c r="F59" i="7"/>
  <c r="T37" i="7"/>
  <c r="T5" i="7"/>
  <c r="O49" i="7"/>
  <c r="I49" i="7"/>
  <c r="I55" i="7"/>
  <c r="H17" i="7"/>
  <c r="F38" i="7"/>
  <c r="T13" i="7"/>
  <c r="U19" i="7"/>
  <c r="T18" i="7"/>
  <c r="F53" i="7"/>
  <c r="G56" i="2"/>
  <c r="G55" i="7" s="1"/>
  <c r="T42" i="7"/>
  <c r="G26" i="7"/>
  <c r="T28" i="7"/>
  <c r="H31" i="7"/>
  <c r="I19" i="7"/>
  <c r="F43" i="7"/>
  <c r="M61" i="7"/>
  <c r="T61" i="7"/>
  <c r="T21" i="7"/>
  <c r="H34" i="7"/>
  <c r="F54" i="7"/>
  <c r="U27" i="7"/>
  <c r="F9" i="7"/>
  <c r="H22" i="7"/>
  <c r="H15" i="7"/>
  <c r="H45" i="7"/>
  <c r="O11" i="7"/>
  <c r="H42" i="7"/>
  <c r="U35" i="7"/>
  <c r="T50" i="7"/>
  <c r="H7" i="7"/>
  <c r="F34" i="7"/>
  <c r="U43" i="7"/>
  <c r="H10" i="7"/>
  <c r="U10" i="7"/>
  <c r="T58" i="7"/>
  <c r="F6" i="7"/>
  <c r="I34" i="7"/>
  <c r="I11" i="7"/>
  <c r="I31" i="7"/>
  <c r="H37" i="7"/>
  <c r="T9" i="7"/>
  <c r="H55" i="7"/>
  <c r="T16" i="7"/>
  <c r="U8" i="7"/>
  <c r="T11" i="7"/>
  <c r="F11" i="7"/>
  <c r="T32" i="7"/>
  <c r="O21" i="7"/>
  <c r="U44" i="7"/>
  <c r="T44" i="7"/>
  <c r="U17" i="7"/>
  <c r="G3" i="7"/>
  <c r="H13" i="7"/>
  <c r="T19" i="7"/>
  <c r="H18" i="7"/>
  <c r="T40" i="7"/>
  <c r="F56" i="7"/>
  <c r="H58" i="7"/>
  <c r="U52" i="7"/>
  <c r="G46" i="7"/>
  <c r="F30" i="7"/>
  <c r="G28" i="2"/>
  <c r="G27" i="7" s="1"/>
  <c r="H3" i="7"/>
  <c r="H8" i="7"/>
  <c r="F4" i="7"/>
  <c r="F32" i="7"/>
  <c r="F50" i="7"/>
  <c r="H16" i="7"/>
  <c r="U25" i="7"/>
  <c r="H51" i="7"/>
  <c r="H23" i="7"/>
  <c r="U48" i="7"/>
  <c r="T35" i="7"/>
  <c r="U58" i="7"/>
  <c r="O33" i="7"/>
  <c r="T48" i="7"/>
  <c r="U60" i="7"/>
  <c r="H60" i="7"/>
  <c r="H5" i="7"/>
  <c r="U32" i="7"/>
  <c r="T51" i="7"/>
  <c r="F35" i="7"/>
  <c r="F19" i="7"/>
  <c r="F22" i="7"/>
  <c r="H24" i="7"/>
  <c r="I6" i="7"/>
  <c r="H26" i="7"/>
  <c r="G35" i="2"/>
  <c r="I27" i="2"/>
  <c r="G11" i="2"/>
  <c r="G10" i="7" s="1"/>
  <c r="I24" i="2"/>
  <c r="I23" i="7" s="1"/>
  <c r="G59" i="2"/>
  <c r="G58" i="7" s="1"/>
  <c r="I4" i="2"/>
  <c r="I3" i="7" s="1"/>
  <c r="G36" i="2"/>
  <c r="G36" i="7" s="1"/>
  <c r="I54" i="2"/>
  <c r="I53" i="7" s="1"/>
  <c r="G45" i="2"/>
  <c r="G44" i="7" s="1"/>
  <c r="G31" i="2"/>
  <c r="G57" i="2"/>
  <c r="I46" i="2"/>
  <c r="I45" i="7" s="1"/>
  <c r="G23" i="2"/>
  <c r="G32" i="2"/>
  <c r="G43" i="2"/>
  <c r="G42" i="7" s="1"/>
  <c r="G12" i="2"/>
  <c r="G19" i="2"/>
  <c r="I16" i="2"/>
  <c r="G16" i="2"/>
  <c r="I8" i="2"/>
  <c r="I7" i="7" s="1"/>
  <c r="G8" i="2"/>
  <c r="I41" i="2"/>
  <c r="G40" i="2"/>
  <c r="G39" i="7" s="1"/>
  <c r="I40" i="2"/>
  <c r="I39" i="7" s="1"/>
  <c r="I10" i="2"/>
  <c r="I9" i="7" s="1"/>
  <c r="G61" i="2"/>
  <c r="G60" i="7" s="1"/>
  <c r="I61" i="2"/>
  <c r="I60" i="7" s="1"/>
  <c r="I38" i="2"/>
  <c r="G38" i="2"/>
  <c r="G37" i="7" s="1"/>
  <c r="I17" i="2"/>
  <c r="G17" i="2"/>
  <c r="G34" i="2"/>
  <c r="G33" i="7" s="1"/>
  <c r="G30" i="2"/>
  <c r="G29" i="7" s="1"/>
  <c r="I30" i="2"/>
  <c r="I42" i="2"/>
  <c r="I42" i="7" s="1"/>
  <c r="I13" i="2"/>
  <c r="I12" i="7" s="1"/>
  <c r="G13" i="2"/>
  <c r="I51" i="2"/>
  <c r="I50" i="7" s="1"/>
  <c r="G51" i="2"/>
  <c r="G50" i="7" s="1"/>
  <c r="I14" i="2"/>
  <c r="G14" i="2"/>
  <c r="G15" i="2"/>
  <c r="I15" i="2"/>
  <c r="G18" i="7" l="1"/>
  <c r="G17" i="7"/>
  <c r="G53" i="7"/>
  <c r="I26" i="7"/>
  <c r="G21" i="7"/>
  <c r="I44" i="7"/>
  <c r="G6" i="7"/>
  <c r="G7" i="7"/>
  <c r="G48" i="7"/>
  <c r="I29" i="7"/>
  <c r="G22" i="7"/>
  <c r="I37" i="7"/>
  <c r="G5" i="7"/>
  <c r="G25" i="7"/>
  <c r="I58" i="7"/>
  <c r="G12" i="7"/>
  <c r="G43" i="7"/>
  <c r="I54" i="7"/>
  <c r="I33" i="7"/>
  <c r="I61" i="7"/>
  <c r="G13" i="7"/>
  <c r="I15" i="7"/>
  <c r="G30" i="7"/>
  <c r="G34" i="7"/>
  <c r="I8" i="7"/>
  <c r="I24" i="7"/>
  <c r="I13" i="7"/>
  <c r="G11" i="7"/>
  <c r="G51" i="7"/>
  <c r="G16" i="7"/>
  <c r="I51" i="7"/>
  <c r="I40" i="7"/>
  <c r="G40" i="7"/>
  <c r="G59" i="7"/>
  <c r="I4" i="7"/>
  <c r="G35" i="7"/>
  <c r="I10" i="7"/>
  <c r="I46" i="7"/>
  <c r="I30" i="7"/>
  <c r="G31" i="7"/>
  <c r="G23" i="7"/>
  <c r="G38" i="7"/>
  <c r="I16" i="7"/>
  <c r="I17" i="7"/>
  <c r="G61" i="7"/>
  <c r="I14" i="7"/>
  <c r="G19" i="7"/>
  <c r="I27" i="7"/>
  <c r="G14" i="7"/>
  <c r="I41" i="7"/>
  <c r="G15" i="7"/>
  <c r="G56" i="7"/>
  <c r="G32" i="7"/>
  <c r="G28" i="7"/>
  <c r="I38" i="7"/>
  <c r="G57" i="7"/>
  <c r="G45" i="7"/>
  <c r="G8" i="7"/>
</calcChain>
</file>

<file path=xl/sharedStrings.xml><?xml version="1.0" encoding="utf-8"?>
<sst xmlns="http://schemas.openxmlformats.org/spreadsheetml/2006/main" count="379" uniqueCount="201">
  <si>
    <t>2016Q4</t>
  </si>
  <si>
    <t>2016Q3</t>
  </si>
  <si>
    <t>2016Q2</t>
  </si>
  <si>
    <t>2016Q1</t>
  </si>
  <si>
    <t>2015Q4</t>
  </si>
  <si>
    <t>2015Q3</t>
  </si>
  <si>
    <t>2015Q2</t>
  </si>
  <si>
    <t>2015Q1</t>
  </si>
  <si>
    <t>2014Q4</t>
  </si>
  <si>
    <t>2014Q3</t>
  </si>
  <si>
    <t>2014Q2</t>
  </si>
  <si>
    <t>2014Q1</t>
  </si>
  <si>
    <t>2013Q4</t>
  </si>
  <si>
    <t>2013Q3</t>
  </si>
  <si>
    <t>2013Q2</t>
  </si>
  <si>
    <t>2013Q1</t>
  </si>
  <si>
    <t>2012Q4</t>
  </si>
  <si>
    <t>2012Q3</t>
  </si>
  <si>
    <t>2012Q2</t>
  </si>
  <si>
    <t>2012Q1</t>
  </si>
  <si>
    <t>2011Q4</t>
  </si>
  <si>
    <t>2011Q3</t>
  </si>
  <si>
    <t>2011Q2</t>
  </si>
  <si>
    <t>2011Q1</t>
  </si>
  <si>
    <t>2010Q4</t>
  </si>
  <si>
    <t>2010Q3</t>
  </si>
  <si>
    <t>2010Q2</t>
  </si>
  <si>
    <t>2010Q1</t>
  </si>
  <si>
    <t>2009Q4</t>
  </si>
  <si>
    <t>2009Q3</t>
  </si>
  <si>
    <t>2009Q2</t>
  </si>
  <si>
    <t>2009Q1</t>
  </si>
  <si>
    <t>2008Q4</t>
  </si>
  <si>
    <t>2008Q3</t>
  </si>
  <si>
    <t>2008Q2</t>
  </si>
  <si>
    <t>2008Q1</t>
  </si>
  <si>
    <t>2007Q4</t>
  </si>
  <si>
    <t>2007Q3</t>
  </si>
  <si>
    <t>2007Q2</t>
  </si>
  <si>
    <t>2007Q1</t>
  </si>
  <si>
    <t>y</t>
  </si>
  <si>
    <t>c</t>
  </si>
  <si>
    <t>Exchange Rate</t>
  </si>
  <si>
    <t>Interest Rate</t>
  </si>
  <si>
    <t>SA</t>
  </si>
  <si>
    <t>Eurostat</t>
  </si>
  <si>
    <t>BNR</t>
  </si>
  <si>
    <t xml:space="preserve">Rata dobânzii de politică monetară </t>
  </si>
  <si>
    <t>Exports of goods and services</t>
  </si>
  <si>
    <t>Imports of goods and services</t>
  </si>
  <si>
    <t>GDP EURO AREA</t>
  </si>
  <si>
    <t>GDP Romania</t>
  </si>
  <si>
    <t>Millions national unit, chainlink 2005 volumes</t>
  </si>
  <si>
    <t>Millions euro unit, chainlink 2005 volumes</t>
  </si>
  <si>
    <t>er</t>
  </si>
  <si>
    <t>Employment 15-65 years</t>
  </si>
  <si>
    <t>percentage from entire population</t>
  </si>
  <si>
    <t>C</t>
  </si>
  <si>
    <t>Y</t>
  </si>
  <si>
    <t xml:space="preserve">Exports </t>
  </si>
  <si>
    <t>Imports</t>
  </si>
  <si>
    <t>GDP Implicit Deflator Romania</t>
  </si>
  <si>
    <t>upsilon</t>
  </si>
  <si>
    <t>C_cap</t>
  </si>
  <si>
    <t>Y_cap</t>
  </si>
  <si>
    <t>NX</t>
  </si>
  <si>
    <t>Net Export of good and services</t>
  </si>
  <si>
    <t>ron</t>
  </si>
  <si>
    <t>2017Q1</t>
  </si>
  <si>
    <t>2017Q2</t>
  </si>
  <si>
    <t>2017Q3</t>
  </si>
  <si>
    <t>2017Q4</t>
  </si>
  <si>
    <t>namq_10_gdp</t>
  </si>
  <si>
    <t>Price index (implicit deflator), 2005=100, national currency</t>
  </si>
  <si>
    <t>Fisier</t>
  </si>
  <si>
    <t>Baza de date</t>
  </si>
  <si>
    <t>Notatie</t>
  </si>
  <si>
    <t>Ajustare sezoniera</t>
  </si>
  <si>
    <t>Denumire</t>
  </si>
  <si>
    <t>Unitate</t>
  </si>
  <si>
    <t xml:space="preserve">EUR/RON
</t>
  </si>
  <si>
    <t>Sfarsitul perioadei</t>
  </si>
  <si>
    <t>BNRDOBL.xls</t>
  </si>
  <si>
    <t>namq_10_gdp.xls</t>
  </si>
  <si>
    <t>Total population national concept</t>
  </si>
  <si>
    <t>prc_hicp_midx(1).xls</t>
  </si>
  <si>
    <t>IPC_Romania</t>
  </si>
  <si>
    <t>Population on 1 January Romania</t>
  </si>
  <si>
    <t>Population on 1 January European Area</t>
  </si>
  <si>
    <t>W</t>
  </si>
  <si>
    <t>namq_10_pe.xls</t>
  </si>
  <si>
    <t>W_EA</t>
  </si>
  <si>
    <t>lfsi_emp_q.xls</t>
  </si>
  <si>
    <t>GDP Implicit Deflator EA</t>
  </si>
  <si>
    <t>Household and NPISH final consumption expenditure</t>
  </si>
  <si>
    <t>Household and NPISH final consumption expenditure EA</t>
  </si>
  <si>
    <t>HICP (2015 = 100) - monthly data (index)  [prc_hicp_midx]</t>
  </si>
  <si>
    <t>IPC_Romania EA</t>
  </si>
  <si>
    <t>u</t>
  </si>
  <si>
    <t>Unemployment rates by sex, age and citizenship (%) [lfsq_urgan]</t>
  </si>
  <si>
    <t>Percentage</t>
  </si>
  <si>
    <t>Y_EA_cap</t>
  </si>
  <si>
    <t>C_EA_cap</t>
  </si>
  <si>
    <t>EXP_C</t>
  </si>
  <si>
    <t>Imp_C</t>
  </si>
  <si>
    <t>ex</t>
  </si>
  <si>
    <t>imp</t>
  </si>
  <si>
    <t>l</t>
  </si>
  <si>
    <t>2005Q1</t>
  </si>
  <si>
    <t>2005Q2</t>
  </si>
  <si>
    <t>2005Q3</t>
  </si>
  <si>
    <t>2005Q4</t>
  </si>
  <si>
    <t>2006Q1</t>
  </si>
  <si>
    <t>2006Q2</t>
  </si>
  <si>
    <t>2006Q3</t>
  </si>
  <si>
    <t>2006Q4</t>
  </si>
  <si>
    <t>i_ann</t>
  </si>
  <si>
    <t>2003Q1</t>
  </si>
  <si>
    <t>2003Q2</t>
  </si>
  <si>
    <t>2003Q3</t>
  </si>
  <si>
    <t>2003Q4</t>
  </si>
  <si>
    <t>2004Q1</t>
  </si>
  <si>
    <t>2004Q2</t>
  </si>
  <si>
    <t>2004Q3</t>
  </si>
  <si>
    <t>2004Q4</t>
  </si>
  <si>
    <t>IPC_EU</t>
  </si>
  <si>
    <t>N</t>
  </si>
  <si>
    <t>pi</t>
  </si>
  <si>
    <t>w_real</t>
  </si>
  <si>
    <t>pi_p</t>
  </si>
  <si>
    <t>i</t>
  </si>
  <si>
    <t>pi_EA</t>
  </si>
  <si>
    <t>y_EA</t>
  </si>
  <si>
    <t>c_EA</t>
  </si>
  <si>
    <t>Exports_EA</t>
  </si>
  <si>
    <t>Imports_EA</t>
  </si>
  <si>
    <t>NX_EA</t>
  </si>
  <si>
    <t>C_EA</t>
  </si>
  <si>
    <t>Y_EA</t>
  </si>
  <si>
    <t>Pi_h_EA</t>
  </si>
  <si>
    <t>U</t>
  </si>
  <si>
    <t>L</t>
  </si>
  <si>
    <t>Active population</t>
  </si>
  <si>
    <t>U_EA</t>
  </si>
  <si>
    <t>U_C</t>
  </si>
  <si>
    <t>L_C</t>
  </si>
  <si>
    <t>N_C</t>
  </si>
  <si>
    <t>EURO</t>
  </si>
  <si>
    <t>L_EA</t>
  </si>
  <si>
    <t>N_EA</t>
  </si>
  <si>
    <t>RO</t>
  </si>
  <si>
    <t>EA</t>
  </si>
  <si>
    <t>I_ECB</t>
  </si>
  <si>
    <t xml:space="preserve">ECB Deposit facility interest rate </t>
  </si>
  <si>
    <t>ex_EA</t>
  </si>
  <si>
    <t>imp_EA</t>
  </si>
  <si>
    <t>l_EA</t>
  </si>
  <si>
    <t>u_EA</t>
  </si>
  <si>
    <t>er_RO_EURO</t>
  </si>
  <si>
    <t>DATA</t>
  </si>
  <si>
    <t>er_EURO_USD</t>
  </si>
  <si>
    <t>er_EA</t>
  </si>
  <si>
    <t>w_real_EA</t>
  </si>
  <si>
    <t>pi_h_EA</t>
  </si>
  <si>
    <t>i_EA</t>
  </si>
  <si>
    <t>pi_w</t>
  </si>
  <si>
    <t>pi_ex</t>
  </si>
  <si>
    <t>pi_imp</t>
  </si>
  <si>
    <t>n</t>
  </si>
  <si>
    <t>w</t>
  </si>
  <si>
    <t>s</t>
  </si>
  <si>
    <t>p</t>
  </si>
  <si>
    <t>p_p</t>
  </si>
  <si>
    <t>P_h</t>
  </si>
  <si>
    <t>P_ex</t>
  </si>
  <si>
    <t>P_imp</t>
  </si>
  <si>
    <t>p_imp</t>
  </si>
  <si>
    <t>p_ex</t>
  </si>
  <si>
    <t>d_er</t>
  </si>
  <si>
    <t>p_EA</t>
  </si>
  <si>
    <t>n_EA</t>
  </si>
  <si>
    <t>Seasonally and calendar adjusted data</t>
  </si>
  <si>
    <t>Wages and salaries Nominal</t>
  </si>
  <si>
    <t>Current prices, million units of national currency</t>
  </si>
  <si>
    <t>W_C</t>
  </si>
  <si>
    <t>W_c</t>
  </si>
  <si>
    <t>w_EA</t>
  </si>
  <si>
    <t>p_h_EA</t>
  </si>
  <si>
    <t>Robor M3</t>
  </si>
  <si>
    <t>medie trimestriala perioadei</t>
  </si>
  <si>
    <t>medie trimestriala</t>
  </si>
  <si>
    <t>Omega</t>
  </si>
  <si>
    <t>2002Q4</t>
  </si>
  <si>
    <t>2002Q3</t>
  </si>
  <si>
    <t>2002Q2</t>
  </si>
  <si>
    <t>2002Q1</t>
  </si>
  <si>
    <t>Upsilon _EA</t>
  </si>
  <si>
    <t>upsilon_nx</t>
  </si>
  <si>
    <t>alfa</t>
  </si>
  <si>
    <t>Gross fixed capital formation Romania</t>
  </si>
  <si>
    <t>Inv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</si>
</sst>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;\-#,##0.00;0.00"/>
    <numFmt numFmtId="165" formatCode="#,##0.0"/>
    <numFmt numFmtId="166" formatCode="#,##0.000"/>
    <numFmt numFmtId="167" formatCode="0.0000"/>
  </numFmts>
  <fonts count="14" x14ac:knownFonts="1">
    <font>
      <sz val="11"/>
      <color theme="1"/>
      <name val="Calibri"/>
      <family val="2"/>
      <scheme val="minor"/>
    </font>
    <font>
      <b/>
      <sz val="10"/>
      <color indexed="8"/>
      <name val="Arial Unicode MS"/>
      <family val="2"/>
    </font>
    <font>
      <sz val="10"/>
      <name val="Arial"/>
      <family val="2"/>
    </font>
    <font>
      <sz val="10"/>
      <name val="Arial Unicode MS"/>
      <family val="2"/>
    </font>
    <font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color indexed="8"/>
      <name val="Arial Unicode MS"/>
      <family val="2"/>
    </font>
    <font>
      <sz val="11"/>
      <name val="Arial"/>
      <family val="2"/>
    </font>
    <font>
      <b/>
      <sz val="10"/>
      <name val="Arial"/>
      <family val="2"/>
    </font>
    <font>
      <sz val="11"/>
      <name val="Arial"/>
      <charset val="238"/>
    </font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0">
    <xf numFmtId="0" fontId="0" fillId="0" borderId="0"/>
    <xf numFmtId="0" fontId="4" fillId="0" borderId="0"/>
    <xf numFmtId="0" fontId="2" fillId="0" borderId="0"/>
    <xf numFmtId="0" fontId="5" fillId="0" borderId="0"/>
    <xf numFmtId="0" fontId="6" fillId="0" borderId="0"/>
    <xf numFmtId="0" fontId="2" fillId="0" borderId="0"/>
    <xf numFmtId="0" fontId="8" fillId="0" borderId="0"/>
    <xf numFmtId="0" fontId="5" fillId="0" borderId="0"/>
    <xf numFmtId="0" fontId="12" fillId="0" borderId="0"/>
    <xf numFmtId="0" fontId="10" fillId="0" borderId="0"/>
  </cellStyleXfs>
  <cellXfs count="31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top" wrapText="1"/>
    </xf>
    <xf numFmtId="0" fontId="2" fillId="2" borderId="1" xfId="0" applyNumberFormat="1" applyFont="1" applyFill="1" applyBorder="1" applyAlignment="1"/>
    <xf numFmtId="4" fontId="2" fillId="0" borderId="1" xfId="3" applyNumberFormat="1" applyFont="1" applyFill="1" applyBorder="1" applyAlignment="1"/>
    <xf numFmtId="165" fontId="0" fillId="0" borderId="0" xfId="0" applyNumberFormat="1"/>
    <xf numFmtId="165" fontId="6" fillId="0" borderId="1" xfId="0" applyNumberFormat="1" applyFont="1" applyFill="1" applyBorder="1" applyAlignment="1"/>
    <xf numFmtId="0" fontId="9" fillId="0" borderId="0" xfId="0" applyNumberFormat="1" applyFont="1" applyFill="1" applyBorder="1" applyAlignment="1">
      <alignment wrapText="1"/>
    </xf>
    <xf numFmtId="0" fontId="0" fillId="3" borderId="0" xfId="0" applyFill="1"/>
    <xf numFmtId="0" fontId="1" fillId="3" borderId="0" xfId="0" applyFont="1" applyFill="1" applyAlignment="1">
      <alignment horizontal="center" vertical="top" wrapText="1"/>
    </xf>
    <xf numFmtId="166" fontId="6" fillId="3" borderId="1" xfId="0" applyNumberFormat="1" applyFont="1" applyFill="1" applyBorder="1" applyAlignment="1"/>
    <xf numFmtId="165" fontId="6" fillId="3" borderId="1" xfId="0" applyNumberFormat="1" applyFont="1" applyFill="1" applyBorder="1" applyAlignment="1"/>
    <xf numFmtId="0" fontId="9" fillId="3" borderId="0" xfId="0" applyNumberFormat="1" applyFont="1" applyFill="1" applyBorder="1" applyAlignment="1">
      <alignment vertical="top" wrapText="1"/>
    </xf>
    <xf numFmtId="0" fontId="7" fillId="3" borderId="0" xfId="0" applyFont="1" applyFill="1" applyAlignment="1">
      <alignment horizontal="center" vertical="top" wrapText="1"/>
    </xf>
    <xf numFmtId="164" fontId="3" fillId="3" borderId="0" xfId="1" applyNumberFormat="1" applyFont="1" applyFill="1"/>
    <xf numFmtId="14" fontId="2" fillId="2" borderId="1" xfId="0" applyNumberFormat="1" applyFont="1" applyFill="1" applyBorder="1" applyAlignment="1"/>
    <xf numFmtId="2" fontId="10" fillId="0" borderId="0" xfId="9" applyNumberFormat="1"/>
    <xf numFmtId="2" fontId="0" fillId="0" borderId="0" xfId="0" applyNumberFormat="1"/>
    <xf numFmtId="2" fontId="9" fillId="0" borderId="0" xfId="0" applyNumberFormat="1" applyFont="1" applyFill="1" applyBorder="1" applyAlignment="1">
      <alignment wrapText="1"/>
    </xf>
    <xf numFmtId="2" fontId="1" fillId="0" borderId="0" xfId="0" applyNumberFormat="1" applyFont="1" applyAlignment="1">
      <alignment horizontal="center" vertical="top" wrapText="1"/>
    </xf>
    <xf numFmtId="0" fontId="0" fillId="0" borderId="0" xfId="0" applyAlignment="1">
      <alignment wrapText="1"/>
    </xf>
    <xf numFmtId="0" fontId="13" fillId="3" borderId="0" xfId="0" applyFont="1" applyFill="1" applyAlignment="1">
      <alignment wrapText="1"/>
    </xf>
    <xf numFmtId="0" fontId="11" fillId="0" borderId="0" xfId="0" applyNumberFormat="1" applyFont="1" applyFill="1" applyBorder="1" applyAlignment="1"/>
    <xf numFmtId="0" fontId="2" fillId="0" borderId="0" xfId="0" applyFont="1" applyAlignment="1">
      <alignment wrapText="1"/>
    </xf>
    <xf numFmtId="167" fontId="0" fillId="0" borderId="0" xfId="0" applyNumberFormat="1"/>
    <xf numFmtId="0" fontId="1" fillId="0" borderId="0" xfId="0" applyFont="1" applyFill="1" applyAlignment="1">
      <alignment vertical="center" wrapText="1"/>
    </xf>
    <xf numFmtId="0" fontId="0" fillId="0" borderId="0" xfId="0" applyFill="1"/>
    <xf numFmtId="4" fontId="0" fillId="0" borderId="0" xfId="0" applyNumberFormat="1"/>
    <xf numFmtId="0" fontId="11" fillId="0" borderId="0" xfId="0" applyNumberFormat="1" applyFont="1" applyFill="1" applyBorder="1" applyAlignment="1">
      <alignment wrapText="1"/>
    </xf>
    <xf numFmtId="0" fontId="1" fillId="0" borderId="0" xfId="0" applyFont="1" applyFill="1" applyAlignment="1">
      <alignment horizontal="center" vertical="top" wrapText="1"/>
    </xf>
    <xf numFmtId="166" fontId="0" fillId="0" borderId="0" xfId="0" applyNumberFormat="1"/>
  </cellXfs>
  <cellStyles count="10">
    <cellStyle name="Normal" xfId="0" builtinId="0"/>
    <cellStyle name="Normal 2" xfId="1"/>
    <cellStyle name="Normal 2 2" xfId="2"/>
    <cellStyle name="Normal 3" xfId="3"/>
    <cellStyle name="Normal 4" xfId="4"/>
    <cellStyle name="Normal 4 2" xfId="5"/>
    <cellStyle name="Normal 5" xfId="6"/>
    <cellStyle name="Normal 5 2" xfId="7"/>
    <cellStyle name="Normal 6" xfId="8"/>
    <cellStyle name="Normal 7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iTrifu/Desktop/DSGE/date%20actualizate/prc_hicp_midx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iTrifu/Desktop/DSGE/date%20actualizate/namq_10_gdp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iTrifu/Desktop/DSGE/date%20actualizate/BNRDOB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iTrifu/Desktop/DSGE/date%20actualizate/BBZ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iTrifu/Desktop/DSGE/date%20actualizate/data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iTrifu/Desktop/DSGE/date%20actualizate/une_rt_q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iTrifu/Desktop/DSGE/date%20actualizate/lfsi_emp_q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iTrifu/Documents/data20180508-142038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iTrifu/Desktop/DSGE/date%20actualizate/namq_10_p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Transpunere"/>
      <sheetName val="Medie aritmetica"/>
      <sheetName val="Trimestre"/>
    </sheetNames>
    <sheetDataSet>
      <sheetData sheetId="0"/>
      <sheetData sheetId="1"/>
      <sheetData sheetId="2"/>
      <sheetData sheetId="3">
        <row r="3">
          <cell r="F3" t="str">
            <v>2002Q1</v>
          </cell>
          <cell r="G3">
            <v>93.66</v>
          </cell>
          <cell r="H3">
            <v>93.42</v>
          </cell>
          <cell r="I3">
            <v>67.55</v>
          </cell>
        </row>
        <row r="4">
          <cell r="F4" t="str">
            <v>2002Q2</v>
          </cell>
          <cell r="G4">
            <v>94.21</v>
          </cell>
          <cell r="H4">
            <v>93.96</v>
          </cell>
          <cell r="I4">
            <v>71.040000000000006</v>
          </cell>
        </row>
        <row r="5">
          <cell r="F5" t="str">
            <v>2002Q3</v>
          </cell>
          <cell r="G5">
            <v>94.43</v>
          </cell>
          <cell r="H5">
            <v>94.17</v>
          </cell>
          <cell r="I5">
            <v>72.42</v>
          </cell>
        </row>
        <row r="6">
          <cell r="F6" t="str">
            <v>2002Q4</v>
          </cell>
          <cell r="G6">
            <v>95.01</v>
          </cell>
          <cell r="H6">
            <v>94.78</v>
          </cell>
          <cell r="I6">
            <v>76.61</v>
          </cell>
        </row>
        <row r="7">
          <cell r="F7" t="str">
            <v>2003Q1</v>
          </cell>
          <cell r="G7">
            <v>95.76</v>
          </cell>
          <cell r="H7">
            <v>95.63</v>
          </cell>
          <cell r="I7">
            <v>79.08</v>
          </cell>
        </row>
        <row r="8">
          <cell r="F8" t="str">
            <v>2003Q2</v>
          </cell>
          <cell r="G8">
            <v>95.94</v>
          </cell>
          <cell r="H8">
            <v>95.83</v>
          </cell>
          <cell r="I8">
            <v>80.98</v>
          </cell>
        </row>
        <row r="9">
          <cell r="F9" t="str">
            <v>2003Q3</v>
          </cell>
          <cell r="G9">
            <v>96.32</v>
          </cell>
          <cell r="H9">
            <v>96.17</v>
          </cell>
          <cell r="I9">
            <v>83.93</v>
          </cell>
        </row>
        <row r="10">
          <cell r="F10" t="str">
            <v>2003Q4</v>
          </cell>
          <cell r="G10">
            <v>96.77</v>
          </cell>
          <cell r="H10">
            <v>96.65</v>
          </cell>
          <cell r="I10">
            <v>87.45</v>
          </cell>
        </row>
        <row r="11">
          <cell r="F11" t="str">
            <v>2004Q1</v>
          </cell>
          <cell r="G11">
            <v>97.24</v>
          </cell>
          <cell r="H11">
            <v>97.25</v>
          </cell>
          <cell r="I11">
            <v>89.42</v>
          </cell>
        </row>
        <row r="12">
          <cell r="F12" t="str">
            <v>2004Q2</v>
          </cell>
          <cell r="G12">
            <v>98.13</v>
          </cell>
          <cell r="H12">
            <v>98.1</v>
          </cell>
          <cell r="I12">
            <v>90.73</v>
          </cell>
        </row>
        <row r="13">
          <cell r="F13" t="str">
            <v>2004Q3</v>
          </cell>
          <cell r="G13">
            <v>98.21</v>
          </cell>
          <cell r="H13">
            <v>98.2</v>
          </cell>
          <cell r="I13">
            <v>93.26</v>
          </cell>
        </row>
        <row r="14">
          <cell r="F14" t="str">
            <v>2004Q4</v>
          </cell>
          <cell r="G14">
            <v>98.92</v>
          </cell>
          <cell r="H14">
            <v>98.89</v>
          </cell>
          <cell r="I14">
            <v>95.56</v>
          </cell>
        </row>
        <row r="15">
          <cell r="F15" t="str">
            <v>2005Q1</v>
          </cell>
          <cell r="G15">
            <v>99.34</v>
          </cell>
          <cell r="H15">
            <v>99.36</v>
          </cell>
          <cell r="I15">
            <v>97.21</v>
          </cell>
        </row>
        <row r="16">
          <cell r="F16" t="str">
            <v>2005Q2</v>
          </cell>
          <cell r="G16">
            <v>100.09</v>
          </cell>
          <cell r="H16">
            <v>100.1</v>
          </cell>
          <cell r="I16">
            <v>99.56</v>
          </cell>
        </row>
        <row r="17">
          <cell r="F17" t="str">
            <v>2005Q3</v>
          </cell>
          <cell r="G17">
            <v>100.7</v>
          </cell>
          <cell r="H17">
            <v>100.75</v>
          </cell>
          <cell r="I17">
            <v>101.23</v>
          </cell>
        </row>
        <row r="18">
          <cell r="F18" t="str">
            <v>2005Q4</v>
          </cell>
          <cell r="G18">
            <v>101.05</v>
          </cell>
          <cell r="H18">
            <v>101.12</v>
          </cell>
          <cell r="I18">
            <v>103.9</v>
          </cell>
        </row>
        <row r="19">
          <cell r="F19" t="str">
            <v>2006Q1</v>
          </cell>
          <cell r="G19">
            <v>101.41</v>
          </cell>
          <cell r="H19">
            <v>101.53</v>
          </cell>
          <cell r="I19">
            <v>105.43</v>
          </cell>
        </row>
        <row r="20">
          <cell r="F20" t="str">
            <v>2006Q2</v>
          </cell>
          <cell r="G20">
            <v>102.53</v>
          </cell>
          <cell r="H20">
            <v>102.56</v>
          </cell>
          <cell r="I20">
            <v>106.69</v>
          </cell>
        </row>
        <row r="21">
          <cell r="F21" t="str">
            <v>2006Q3</v>
          </cell>
          <cell r="G21">
            <v>102.65</v>
          </cell>
          <cell r="H21">
            <v>102.53</v>
          </cell>
          <cell r="I21">
            <v>106.8</v>
          </cell>
        </row>
        <row r="22">
          <cell r="F22" t="str">
            <v>2006Q4</v>
          </cell>
          <cell r="G22">
            <v>103.21</v>
          </cell>
          <cell r="H22">
            <v>103.04</v>
          </cell>
          <cell r="I22">
            <v>108.99</v>
          </cell>
        </row>
        <row r="23">
          <cell r="F23" t="str">
            <v>2007Q1</v>
          </cell>
          <cell r="G23">
            <v>103.71</v>
          </cell>
          <cell r="H23">
            <v>103.5</v>
          </cell>
          <cell r="I23">
            <v>109.37</v>
          </cell>
        </row>
        <row r="24">
          <cell r="F24" t="str">
            <v>2007Q2</v>
          </cell>
          <cell r="G24">
            <v>104.72</v>
          </cell>
          <cell r="H24">
            <v>104.5</v>
          </cell>
          <cell r="I24">
            <v>110.82</v>
          </cell>
        </row>
        <row r="25">
          <cell r="F25" t="str">
            <v>2007Q3</v>
          </cell>
          <cell r="G25">
            <v>104.95</v>
          </cell>
          <cell r="H25">
            <v>104.71</v>
          </cell>
          <cell r="I25">
            <v>113.33</v>
          </cell>
        </row>
        <row r="26">
          <cell r="F26" t="str">
            <v>2007Q4</v>
          </cell>
          <cell r="G26">
            <v>106.48</v>
          </cell>
          <cell r="H26">
            <v>106.2</v>
          </cell>
          <cell r="I26">
            <v>116.25</v>
          </cell>
        </row>
        <row r="27">
          <cell r="F27" t="str">
            <v>2008Q1</v>
          </cell>
          <cell r="G27">
            <v>107.6</v>
          </cell>
          <cell r="H27">
            <v>107.21</v>
          </cell>
          <cell r="I27">
            <v>118.87</v>
          </cell>
        </row>
        <row r="28">
          <cell r="F28" t="str">
            <v>2008Q2</v>
          </cell>
          <cell r="G28">
            <v>109.17</v>
          </cell>
          <cell r="H28">
            <v>108.64</v>
          </cell>
          <cell r="I28">
            <v>120.42</v>
          </cell>
        </row>
        <row r="29">
          <cell r="F29" t="str">
            <v>2008Q3</v>
          </cell>
          <cell r="G29">
            <v>109.34</v>
          </cell>
          <cell r="H29">
            <v>108.52</v>
          </cell>
          <cell r="I29">
            <v>121.65</v>
          </cell>
        </row>
        <row r="30">
          <cell r="F30" t="str">
            <v>2008Q4</v>
          </cell>
          <cell r="G30">
            <v>108.77</v>
          </cell>
          <cell r="H30">
            <v>107.88</v>
          </cell>
          <cell r="I30">
            <v>123.66</v>
          </cell>
        </row>
        <row r="31">
          <cell r="F31" t="str">
            <v>2009Q1</v>
          </cell>
          <cell r="G31">
            <v>109.06</v>
          </cell>
          <cell r="H31">
            <v>107.82</v>
          </cell>
          <cell r="I31">
            <v>126.86</v>
          </cell>
        </row>
        <row r="32">
          <cell r="F32" t="str">
            <v>2009Q2</v>
          </cell>
          <cell r="G32">
            <v>109.85</v>
          </cell>
          <cell r="H32">
            <v>108.49</v>
          </cell>
          <cell r="I32">
            <v>127.47</v>
          </cell>
        </row>
        <row r="33">
          <cell r="F33" t="str">
            <v>2009Q3</v>
          </cell>
          <cell r="G33">
            <v>109.69</v>
          </cell>
          <cell r="H33">
            <v>108.16</v>
          </cell>
          <cell r="I33">
            <v>127.64</v>
          </cell>
        </row>
        <row r="34">
          <cell r="F34" t="str">
            <v>2009Q4</v>
          </cell>
          <cell r="G34">
            <v>110.44</v>
          </cell>
          <cell r="H34">
            <v>108.88</v>
          </cell>
          <cell r="I34">
            <v>129.47</v>
          </cell>
        </row>
        <row r="35">
          <cell r="F35" t="str">
            <v>2010Q1</v>
          </cell>
          <cell r="G35">
            <v>111.26</v>
          </cell>
          <cell r="H35">
            <v>109.53</v>
          </cell>
          <cell r="I35">
            <v>132.19999999999999</v>
          </cell>
        </row>
        <row r="36">
          <cell r="F36" t="str">
            <v>2010Q2</v>
          </cell>
          <cell r="G36">
            <v>111.95</v>
          </cell>
          <cell r="H36">
            <v>110.1</v>
          </cell>
          <cell r="I36">
            <v>133</v>
          </cell>
        </row>
        <row r="37">
          <cell r="F37" t="str">
            <v>2010Q3</v>
          </cell>
          <cell r="G37">
            <v>112.16</v>
          </cell>
          <cell r="H37">
            <v>110.19</v>
          </cell>
          <cell r="I37">
            <v>137.53</v>
          </cell>
        </row>
        <row r="38">
          <cell r="F38" t="str">
            <v>2010Q4</v>
          </cell>
          <cell r="G38">
            <v>113.39</v>
          </cell>
          <cell r="H38">
            <v>111.29</v>
          </cell>
          <cell r="I38">
            <v>139.76</v>
          </cell>
        </row>
        <row r="39">
          <cell r="F39" t="str">
            <v>2011Q1</v>
          </cell>
          <cell r="G39">
            <v>114.68</v>
          </cell>
          <cell r="H39">
            <v>112.46</v>
          </cell>
          <cell r="I39">
            <v>142.80000000000001</v>
          </cell>
        </row>
        <row r="40">
          <cell r="F40" t="str">
            <v>2011Q2</v>
          </cell>
          <cell r="G40">
            <v>115.42</v>
          </cell>
          <cell r="H40">
            <v>113.08</v>
          </cell>
          <cell r="I40">
            <v>143.63999999999999</v>
          </cell>
        </row>
        <row r="41">
          <cell r="F41" t="str">
            <v>2011Q3</v>
          </cell>
          <cell r="G41">
            <v>115.89</v>
          </cell>
          <cell r="H41">
            <v>113.47</v>
          </cell>
          <cell r="I41">
            <v>142.34</v>
          </cell>
        </row>
        <row r="42">
          <cell r="F42" t="str">
            <v>2011Q4</v>
          </cell>
          <cell r="G42">
            <v>116.83</v>
          </cell>
          <cell r="H42">
            <v>114.35</v>
          </cell>
          <cell r="I42">
            <v>144.19999999999999</v>
          </cell>
        </row>
        <row r="43">
          <cell r="F43" t="str">
            <v>2012Q1</v>
          </cell>
          <cell r="G43">
            <v>117.98</v>
          </cell>
          <cell r="H43">
            <v>115.47</v>
          </cell>
          <cell r="I43">
            <v>146.41999999999999</v>
          </cell>
        </row>
        <row r="44">
          <cell r="F44" t="str">
            <v>2012Q2</v>
          </cell>
          <cell r="G44">
            <v>118.29</v>
          </cell>
          <cell r="H44">
            <v>115.75</v>
          </cell>
          <cell r="I44">
            <v>146.85</v>
          </cell>
        </row>
        <row r="45">
          <cell r="F45" t="str">
            <v>2012Q3</v>
          </cell>
          <cell r="G45">
            <v>119</v>
          </cell>
          <cell r="H45">
            <v>116.43</v>
          </cell>
          <cell r="I45">
            <v>150</v>
          </cell>
        </row>
        <row r="46">
          <cell r="F46" t="str">
            <v>2012Q4</v>
          </cell>
          <cell r="G46">
            <v>119.57</v>
          </cell>
          <cell r="H46">
            <v>116.89</v>
          </cell>
          <cell r="I46">
            <v>150.78</v>
          </cell>
        </row>
        <row r="47">
          <cell r="F47" t="str">
            <v>2013Q1</v>
          </cell>
          <cell r="G47">
            <v>120.2</v>
          </cell>
          <cell r="H47">
            <v>117.47</v>
          </cell>
          <cell r="I47">
            <v>152.93</v>
          </cell>
        </row>
        <row r="48">
          <cell r="F48" t="str">
            <v>2013Q2</v>
          </cell>
          <cell r="G48">
            <v>120.36</v>
          </cell>
          <cell r="H48">
            <v>117.62</v>
          </cell>
          <cell r="I48">
            <v>153.41999999999999</v>
          </cell>
        </row>
        <row r="49">
          <cell r="F49" t="str">
            <v>2013Q3</v>
          </cell>
          <cell r="G49">
            <v>120.52</v>
          </cell>
          <cell r="H49">
            <v>117.71</v>
          </cell>
          <cell r="I49">
            <v>151.65</v>
          </cell>
        </row>
        <row r="50">
          <cell r="F50" t="str">
            <v>2013Q4</v>
          </cell>
          <cell r="G50">
            <v>120.75</v>
          </cell>
          <cell r="H50">
            <v>117.88</v>
          </cell>
          <cell r="I50">
            <v>152.77000000000001</v>
          </cell>
        </row>
        <row r="51">
          <cell r="F51" t="str">
            <v>2014Q1</v>
          </cell>
          <cell r="G51">
            <v>120.92</v>
          </cell>
          <cell r="H51">
            <v>118.02</v>
          </cell>
          <cell r="I51">
            <v>154.9</v>
          </cell>
        </row>
        <row r="52">
          <cell r="F52" t="str">
            <v>2014Q2</v>
          </cell>
          <cell r="G52">
            <v>121.15</v>
          </cell>
          <cell r="H52">
            <v>118.2</v>
          </cell>
          <cell r="I52">
            <v>154.85</v>
          </cell>
        </row>
        <row r="53">
          <cell r="F53" t="str">
            <v>2014Q3</v>
          </cell>
          <cell r="G53">
            <v>121.03</v>
          </cell>
          <cell r="H53">
            <v>118.08</v>
          </cell>
          <cell r="I53">
            <v>154.44999999999999</v>
          </cell>
        </row>
        <row r="54">
          <cell r="F54" t="str">
            <v>2014Q4</v>
          </cell>
          <cell r="G54">
            <v>120.65</v>
          </cell>
          <cell r="H54">
            <v>117.69</v>
          </cell>
          <cell r="I54">
            <v>154.35</v>
          </cell>
        </row>
        <row r="55">
          <cell r="F55" t="str">
            <v>2015Q1</v>
          </cell>
          <cell r="G55">
            <v>120.79</v>
          </cell>
          <cell r="H55">
            <v>117.93</v>
          </cell>
          <cell r="I55">
            <v>156.07</v>
          </cell>
        </row>
        <row r="56">
          <cell r="F56" t="str">
            <v>2015Q2</v>
          </cell>
          <cell r="G56">
            <v>121.31</v>
          </cell>
          <cell r="H56">
            <v>118.46</v>
          </cell>
          <cell r="I56">
            <v>153.44</v>
          </cell>
        </row>
        <row r="57">
          <cell r="F57" t="str">
            <v>2015Q3</v>
          </cell>
          <cell r="G57">
            <v>120.86</v>
          </cell>
          <cell r="H57">
            <v>117.98</v>
          </cell>
          <cell r="I57">
            <v>152.12</v>
          </cell>
        </row>
        <row r="58">
          <cell r="F58" t="str">
            <v>2015Q4</v>
          </cell>
          <cell r="G58">
            <v>120.85</v>
          </cell>
          <cell r="H58">
            <v>117.96</v>
          </cell>
          <cell r="I58">
            <v>153.30000000000001</v>
          </cell>
        </row>
        <row r="59">
          <cell r="F59" t="str">
            <v>2016Q1</v>
          </cell>
          <cell r="G59">
            <v>120.75</v>
          </cell>
          <cell r="H59">
            <v>117.88</v>
          </cell>
          <cell r="I59">
            <v>152.30000000000001</v>
          </cell>
        </row>
        <row r="60">
          <cell r="F60" t="str">
            <v>2016Q2</v>
          </cell>
          <cell r="G60">
            <v>121.42</v>
          </cell>
          <cell r="H60">
            <v>118.56</v>
          </cell>
          <cell r="I60">
            <v>152.44999999999999</v>
          </cell>
        </row>
        <row r="61">
          <cell r="F61" t="str">
            <v>2016Q3</v>
          </cell>
          <cell r="G61">
            <v>121.37</v>
          </cell>
          <cell r="H61">
            <v>118.46</v>
          </cell>
          <cell r="I61">
            <v>151.9</v>
          </cell>
        </row>
        <row r="62">
          <cell r="F62" t="str">
            <v>2016Q4</v>
          </cell>
          <cell r="G62">
            <v>122.26</v>
          </cell>
          <cell r="H62">
            <v>119.29</v>
          </cell>
          <cell r="I62">
            <v>153.16999999999999</v>
          </cell>
        </row>
        <row r="63">
          <cell r="F63" t="str">
            <v>2017Q1</v>
          </cell>
          <cell r="G63">
            <v>122.75</v>
          </cell>
          <cell r="H63">
            <v>119.7</v>
          </cell>
          <cell r="I63">
            <v>152.91</v>
          </cell>
        </row>
        <row r="64">
          <cell r="F64" t="str">
            <v>2017Q2</v>
          </cell>
          <cell r="G64">
            <v>123.19</v>
          </cell>
          <cell r="H64">
            <v>120.05</v>
          </cell>
          <cell r="I64">
            <v>153.47</v>
          </cell>
        </row>
        <row r="65">
          <cell r="F65" t="str">
            <v>2017Q3</v>
          </cell>
          <cell r="G65">
            <v>123.53</v>
          </cell>
          <cell r="H65">
            <v>120.28</v>
          </cell>
          <cell r="I65">
            <v>153.96</v>
          </cell>
        </row>
        <row r="66">
          <cell r="F66" t="str">
            <v>2017Q4</v>
          </cell>
          <cell r="G66">
            <v>124.28</v>
          </cell>
          <cell r="H66">
            <v>120.91</v>
          </cell>
          <cell r="I66">
            <v>157.13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</sheetNames>
    <sheetDataSet>
      <sheetData sheetId="0">
        <row r="102">
          <cell r="B102" t="str">
            <v>1995Q1</v>
          </cell>
          <cell r="C102" t="str">
            <v>1995Q2</v>
          </cell>
          <cell r="D102" t="str">
            <v>1995Q3</v>
          </cell>
          <cell r="E102" t="str">
            <v>1995Q4</v>
          </cell>
          <cell r="F102" t="str">
            <v>1996Q1</v>
          </cell>
          <cell r="G102" t="str">
            <v>1996Q2</v>
          </cell>
          <cell r="H102" t="str">
            <v>1996Q3</v>
          </cell>
          <cell r="I102" t="str">
            <v>1996Q4</v>
          </cell>
          <cell r="J102" t="str">
            <v>1997Q1</v>
          </cell>
          <cell r="K102" t="str">
            <v>1997Q2</v>
          </cell>
          <cell r="L102" t="str">
            <v>1997Q3</v>
          </cell>
          <cell r="M102" t="str">
            <v>1997Q4</v>
          </cell>
          <cell r="N102" t="str">
            <v>1998Q1</v>
          </cell>
          <cell r="O102" t="str">
            <v>1998Q2</v>
          </cell>
          <cell r="P102" t="str">
            <v>1998Q3</v>
          </cell>
          <cell r="Q102" t="str">
            <v>1998Q4</v>
          </cell>
          <cell r="R102" t="str">
            <v>1999Q1</v>
          </cell>
          <cell r="S102" t="str">
            <v>1999Q2</v>
          </cell>
          <cell r="T102" t="str">
            <v>1999Q3</v>
          </cell>
          <cell r="U102" t="str">
            <v>1999Q4</v>
          </cell>
          <cell r="V102" t="str">
            <v>2000Q1</v>
          </cell>
          <cell r="W102" t="str">
            <v>2000Q2</v>
          </cell>
          <cell r="X102" t="str">
            <v>2000Q3</v>
          </cell>
          <cell r="Y102" t="str">
            <v>2000Q4</v>
          </cell>
          <cell r="Z102" t="str">
            <v>2001Q1</v>
          </cell>
          <cell r="AA102" t="str">
            <v>2001Q2</v>
          </cell>
          <cell r="AB102" t="str">
            <v>2001Q3</v>
          </cell>
          <cell r="AC102" t="str">
            <v>2001Q4</v>
          </cell>
          <cell r="AD102" t="str">
            <v>2002Q1</v>
          </cell>
          <cell r="AE102" t="str">
            <v>2002Q2</v>
          </cell>
          <cell r="AF102" t="str">
            <v>2002Q3</v>
          </cell>
          <cell r="AG102" t="str">
            <v>2002Q4</v>
          </cell>
          <cell r="AH102" t="str">
            <v>2003Q1</v>
          </cell>
          <cell r="AI102" t="str">
            <v>2003Q2</v>
          </cell>
          <cell r="AJ102" t="str">
            <v>2003Q3</v>
          </cell>
          <cell r="AK102" t="str">
            <v>2003Q4</v>
          </cell>
          <cell r="AL102" t="str">
            <v>2004Q1</v>
          </cell>
          <cell r="AM102" t="str">
            <v>2004Q2</v>
          </cell>
          <cell r="AN102" t="str">
            <v>2004Q3</v>
          </cell>
          <cell r="AO102" t="str">
            <v>2004Q4</v>
          </cell>
          <cell r="AP102" t="str">
            <v>2005Q1</v>
          </cell>
          <cell r="AQ102" t="str">
            <v>2005Q2</v>
          </cell>
          <cell r="AR102" t="str">
            <v>2005Q3</v>
          </cell>
          <cell r="AS102" t="str">
            <v>2005Q4</v>
          </cell>
          <cell r="AT102" t="str">
            <v>2006Q1</v>
          </cell>
          <cell r="AU102" t="str">
            <v>2006Q2</v>
          </cell>
          <cell r="AV102" t="str">
            <v>2006Q3</v>
          </cell>
          <cell r="AW102" t="str">
            <v>2006Q4</v>
          </cell>
          <cell r="AX102" t="str">
            <v>2007Q1</v>
          </cell>
          <cell r="AY102" t="str">
            <v>2007Q2</v>
          </cell>
          <cell r="AZ102" t="str">
            <v>2007Q3</v>
          </cell>
          <cell r="BA102" t="str">
            <v>2007Q4</v>
          </cell>
          <cell r="BB102" t="str">
            <v>2008Q1</v>
          </cell>
          <cell r="BC102" t="str">
            <v>2008Q2</v>
          </cell>
          <cell r="BD102" t="str">
            <v>2008Q3</v>
          </cell>
          <cell r="BE102" t="str">
            <v>2008Q4</v>
          </cell>
          <cell r="BF102" t="str">
            <v>2009Q1</v>
          </cell>
          <cell r="BG102" t="str">
            <v>2009Q2</v>
          </cell>
          <cell r="BH102" t="str">
            <v>2009Q3</v>
          </cell>
          <cell r="BI102" t="str">
            <v>2009Q4</v>
          </cell>
          <cell r="BJ102" t="str">
            <v>2010Q1</v>
          </cell>
          <cell r="BK102" t="str">
            <v>2010Q2</v>
          </cell>
          <cell r="BL102" t="str">
            <v>2010Q3</v>
          </cell>
          <cell r="BM102" t="str">
            <v>2010Q4</v>
          </cell>
          <cell r="BN102" t="str">
            <v>2011Q1</v>
          </cell>
          <cell r="BO102" t="str">
            <v>2011Q2</v>
          </cell>
          <cell r="BP102" t="str">
            <v>2011Q3</v>
          </cell>
          <cell r="BQ102" t="str">
            <v>2011Q4</v>
          </cell>
          <cell r="BR102" t="str">
            <v>2012Q1</v>
          </cell>
          <cell r="BS102" t="str">
            <v>2012Q2</v>
          </cell>
          <cell r="BT102" t="str">
            <v>2012Q3</v>
          </cell>
          <cell r="BU102" t="str">
            <v>2012Q4</v>
          </cell>
          <cell r="BV102" t="str">
            <v>2013Q1</v>
          </cell>
          <cell r="BW102" t="str">
            <v>2013Q2</v>
          </cell>
          <cell r="BX102" t="str">
            <v>2013Q3</v>
          </cell>
          <cell r="BY102" t="str">
            <v>2013Q4</v>
          </cell>
          <cell r="BZ102" t="str">
            <v>2014Q1</v>
          </cell>
          <cell r="CA102" t="str">
            <v>2014Q2</v>
          </cell>
          <cell r="CB102" t="str">
            <v>2014Q3</v>
          </cell>
          <cell r="CC102" t="str">
            <v>2014Q4</v>
          </cell>
          <cell r="CD102" t="str">
            <v>2015Q1</v>
          </cell>
          <cell r="CE102" t="str">
            <v>2015Q2</v>
          </cell>
          <cell r="CF102" t="str">
            <v>2015Q3</v>
          </cell>
          <cell r="CG102" t="str">
            <v>2015Q4</v>
          </cell>
          <cell r="CH102" t="str">
            <v>2016Q1</v>
          </cell>
          <cell r="CI102" t="str">
            <v>2016Q2</v>
          </cell>
          <cell r="CJ102" t="str">
            <v>2016Q3</v>
          </cell>
          <cell r="CK102" t="str">
            <v>2016Q4</v>
          </cell>
          <cell r="CL102" t="str">
            <v>2017Q1</v>
          </cell>
          <cell r="CM102" t="str">
            <v>2017Q2</v>
          </cell>
          <cell r="CN102" t="str">
            <v>2017Q3</v>
          </cell>
          <cell r="CO102" t="str">
            <v>2017Q4</v>
          </cell>
        </row>
        <row r="105">
          <cell r="B105">
            <v>535165.9</v>
          </cell>
          <cell r="C105">
            <v>542717.1</v>
          </cell>
          <cell r="D105">
            <v>548315.19999999995</v>
          </cell>
          <cell r="E105">
            <v>554282.19999999995</v>
          </cell>
          <cell r="F105">
            <v>556834.30000000005</v>
          </cell>
          <cell r="G105">
            <v>560274.69999999995</v>
          </cell>
          <cell r="H105">
            <v>566031.6</v>
          </cell>
          <cell r="I105">
            <v>566119.80000000005</v>
          </cell>
          <cell r="J105">
            <v>564514.6</v>
          </cell>
          <cell r="K105">
            <v>566218.69999999995</v>
          </cell>
          <cell r="L105">
            <v>568437.69999999995</v>
          </cell>
          <cell r="M105">
            <v>573781.5</v>
          </cell>
          <cell r="N105">
            <v>574003.6</v>
          </cell>
          <cell r="O105">
            <v>581348.19999999995</v>
          </cell>
          <cell r="P105">
            <v>589706.5</v>
          </cell>
          <cell r="Q105">
            <v>598403.5</v>
          </cell>
          <cell r="R105">
            <v>603763.1</v>
          </cell>
          <cell r="S105">
            <v>613748.4</v>
          </cell>
          <cell r="T105">
            <v>621266.80000000005</v>
          </cell>
          <cell r="U105">
            <v>628754.4</v>
          </cell>
          <cell r="V105">
            <v>638624.5</v>
          </cell>
          <cell r="W105">
            <v>646346.6</v>
          </cell>
          <cell r="X105">
            <v>655241.9</v>
          </cell>
          <cell r="Y105">
            <v>662413.19999999995</v>
          </cell>
          <cell r="Z105">
            <v>670978.69999999995</v>
          </cell>
          <cell r="AA105">
            <v>676327.1</v>
          </cell>
          <cell r="AB105">
            <v>683311.3</v>
          </cell>
          <cell r="AC105">
            <v>689398</v>
          </cell>
          <cell r="AD105">
            <v>695806.6</v>
          </cell>
          <cell r="AE105">
            <v>700536.8</v>
          </cell>
          <cell r="AF105">
            <v>706430.8</v>
          </cell>
          <cell r="AG105">
            <v>711201.2</v>
          </cell>
          <cell r="AH105">
            <v>713759.3</v>
          </cell>
          <cell r="AI105">
            <v>716738.3</v>
          </cell>
          <cell r="AJ105">
            <v>725290.9</v>
          </cell>
          <cell r="AK105">
            <v>728044.5</v>
          </cell>
          <cell r="AL105">
            <v>733833.3</v>
          </cell>
          <cell r="AM105">
            <v>739154.1</v>
          </cell>
          <cell r="AN105">
            <v>742520.9</v>
          </cell>
          <cell r="AO105">
            <v>747759.7</v>
          </cell>
          <cell r="AP105">
            <v>753786.5</v>
          </cell>
          <cell r="AQ105">
            <v>760636.3</v>
          </cell>
          <cell r="AR105">
            <v>768740.8</v>
          </cell>
          <cell r="AS105">
            <v>779472.6</v>
          </cell>
          <cell r="AT105">
            <v>784675.1</v>
          </cell>
          <cell r="AU105">
            <v>796467</v>
          </cell>
          <cell r="AV105">
            <v>804926.7</v>
          </cell>
          <cell r="AW105">
            <v>814674.3</v>
          </cell>
          <cell r="AX105">
            <v>825347.8</v>
          </cell>
          <cell r="AY105">
            <v>834463.4</v>
          </cell>
          <cell r="AZ105">
            <v>843609.5</v>
          </cell>
          <cell r="BA105">
            <v>855965.9</v>
          </cell>
          <cell r="BB105">
            <v>869698.7</v>
          </cell>
          <cell r="BC105">
            <v>876725.1</v>
          </cell>
          <cell r="BD105">
            <v>882030.3</v>
          </cell>
          <cell r="BE105">
            <v>881857.9</v>
          </cell>
          <cell r="BF105">
            <v>873510.2</v>
          </cell>
          <cell r="BG105">
            <v>871431</v>
          </cell>
          <cell r="BH105">
            <v>875684.3</v>
          </cell>
          <cell r="BI105">
            <v>878318.9</v>
          </cell>
          <cell r="BJ105">
            <v>879160.1</v>
          </cell>
          <cell r="BK105">
            <v>884720.5</v>
          </cell>
          <cell r="BL105">
            <v>887624.7</v>
          </cell>
          <cell r="BM105">
            <v>892865.5</v>
          </cell>
          <cell r="BN105">
            <v>898088.5</v>
          </cell>
          <cell r="BO105">
            <v>904633.7</v>
          </cell>
          <cell r="BP105">
            <v>906031.1</v>
          </cell>
          <cell r="BQ105">
            <v>909187.6</v>
          </cell>
          <cell r="BR105">
            <v>911734.9</v>
          </cell>
          <cell r="BS105">
            <v>914653.7</v>
          </cell>
          <cell r="BT105">
            <v>915233.1</v>
          </cell>
          <cell r="BU105">
            <v>912920.4</v>
          </cell>
          <cell r="BV105">
            <v>916426.1</v>
          </cell>
          <cell r="BW105">
            <v>919908.7</v>
          </cell>
          <cell r="BX105">
            <v>923706.4</v>
          </cell>
          <cell r="BY105">
            <v>927748.9</v>
          </cell>
          <cell r="BZ105">
            <v>932923.2</v>
          </cell>
          <cell r="CA105">
            <v>938463.1</v>
          </cell>
          <cell r="CB105">
            <v>944498.6</v>
          </cell>
          <cell r="CC105">
            <v>949248.2</v>
          </cell>
          <cell r="CD105">
            <v>957190.8</v>
          </cell>
          <cell r="CE105">
            <v>966366.2</v>
          </cell>
          <cell r="CF105">
            <v>973160.6</v>
          </cell>
          <cell r="CG105">
            <v>980531.6</v>
          </cell>
          <cell r="CH105">
            <v>988293.7</v>
          </cell>
          <cell r="CI105">
            <v>994905.4</v>
          </cell>
          <cell r="CJ105">
            <v>1002860.6</v>
          </cell>
          <cell r="CK105">
            <v>1012347.9</v>
          </cell>
          <cell r="CL105">
            <v>1022789.4</v>
          </cell>
          <cell r="CM105">
            <v>1031875</v>
          </cell>
          <cell r="CN105">
            <v>1041515.9</v>
          </cell>
          <cell r="CO105">
            <v>1051246</v>
          </cell>
        </row>
        <row r="106">
          <cell r="B106">
            <v>470.4</v>
          </cell>
          <cell r="C106">
            <v>531.6</v>
          </cell>
          <cell r="D106">
            <v>608.70000000000005</v>
          </cell>
          <cell r="E106">
            <v>670.1</v>
          </cell>
          <cell r="F106">
            <v>714</v>
          </cell>
          <cell r="G106">
            <v>808.2</v>
          </cell>
          <cell r="H106">
            <v>923.7</v>
          </cell>
          <cell r="I106">
            <v>1043.0999999999999</v>
          </cell>
          <cell r="J106">
            <v>1309.8</v>
          </cell>
          <cell r="K106">
            <v>1487.9</v>
          </cell>
          <cell r="L106">
            <v>1707.5</v>
          </cell>
          <cell r="M106">
            <v>1926.4</v>
          </cell>
          <cell r="N106">
            <v>2382.9</v>
          </cell>
          <cell r="O106">
            <v>2645.4</v>
          </cell>
          <cell r="P106">
            <v>2944.8</v>
          </cell>
          <cell r="Q106">
            <v>3290.3</v>
          </cell>
          <cell r="R106">
            <v>3098.8</v>
          </cell>
          <cell r="S106">
            <v>3462</v>
          </cell>
          <cell r="T106">
            <v>3822.2</v>
          </cell>
          <cell r="U106">
            <v>4296.6000000000004</v>
          </cell>
          <cell r="V106">
            <v>5272.9</v>
          </cell>
          <cell r="W106">
            <v>5834.7</v>
          </cell>
          <cell r="X106">
            <v>6547.5</v>
          </cell>
          <cell r="Y106">
            <v>7452.1</v>
          </cell>
          <cell r="Z106">
            <v>8439.7999999999993</v>
          </cell>
          <cell r="AA106">
            <v>9623</v>
          </cell>
          <cell r="AB106">
            <v>10515</v>
          </cell>
          <cell r="AC106">
            <v>11174.7</v>
          </cell>
          <cell r="AD106">
            <v>11557.5</v>
          </cell>
          <cell r="AE106">
            <v>12123.8</v>
          </cell>
          <cell r="AF106">
            <v>12719.1</v>
          </cell>
          <cell r="AG106">
            <v>13352.4</v>
          </cell>
          <cell r="AH106">
            <v>14165.8</v>
          </cell>
          <cell r="AI106">
            <v>14788.2</v>
          </cell>
          <cell r="AJ106">
            <v>15478.2</v>
          </cell>
          <cell r="AK106">
            <v>16171.6</v>
          </cell>
          <cell r="AL106">
            <v>17795.8</v>
          </cell>
          <cell r="AM106">
            <v>18410</v>
          </cell>
          <cell r="AN106">
            <v>19116.7</v>
          </cell>
          <cell r="AO106">
            <v>20162.7</v>
          </cell>
          <cell r="AP106">
            <v>21954.5</v>
          </cell>
          <cell r="AQ106">
            <v>23199.8</v>
          </cell>
          <cell r="AR106">
            <v>23520.5</v>
          </cell>
          <cell r="AS106">
            <v>24007.4</v>
          </cell>
          <cell r="AT106">
            <v>26000.799999999999</v>
          </cell>
          <cell r="AU106">
            <v>25325.4</v>
          </cell>
          <cell r="AV106">
            <v>27674.5</v>
          </cell>
          <cell r="AW106">
            <v>29175.4</v>
          </cell>
          <cell r="AX106">
            <v>27759.599999999999</v>
          </cell>
          <cell r="AY106">
            <v>29008.9</v>
          </cell>
          <cell r="AZ106">
            <v>28712.6</v>
          </cell>
          <cell r="BA106">
            <v>29767</v>
          </cell>
          <cell r="BB106">
            <v>33422.400000000001</v>
          </cell>
          <cell r="BC106">
            <v>38119.9</v>
          </cell>
          <cell r="BD106">
            <v>42507.9</v>
          </cell>
          <cell r="BE106">
            <v>48387</v>
          </cell>
          <cell r="BF106">
            <v>33315.300000000003</v>
          </cell>
          <cell r="BG106">
            <v>35387.300000000003</v>
          </cell>
          <cell r="BH106">
            <v>37202</v>
          </cell>
          <cell r="BI106">
            <v>43222.2</v>
          </cell>
          <cell r="BJ106">
            <v>38968.400000000001</v>
          </cell>
          <cell r="BK106">
            <v>38924.199999999997</v>
          </cell>
          <cell r="BL106">
            <v>39892.800000000003</v>
          </cell>
          <cell r="BM106">
            <v>39648.5</v>
          </cell>
          <cell r="BN106">
            <v>37794.699999999997</v>
          </cell>
          <cell r="BO106">
            <v>39414.199999999997</v>
          </cell>
          <cell r="BP106">
            <v>38754.300000000003</v>
          </cell>
          <cell r="BQ106">
            <v>38255.4</v>
          </cell>
          <cell r="BR106">
            <v>38735.4</v>
          </cell>
          <cell r="BS106">
            <v>40333.199999999997</v>
          </cell>
          <cell r="BT106">
            <v>40920.199999999997</v>
          </cell>
          <cell r="BU106">
            <v>41771</v>
          </cell>
          <cell r="BV106">
            <v>42562.400000000001</v>
          </cell>
          <cell r="BW106">
            <v>40856.400000000001</v>
          </cell>
          <cell r="BX106">
            <v>41965.4</v>
          </cell>
          <cell r="BY106">
            <v>42038.2</v>
          </cell>
          <cell r="BZ106">
            <v>43221.599999999999</v>
          </cell>
          <cell r="CA106">
            <v>44746.5</v>
          </cell>
          <cell r="CB106">
            <v>46519.4</v>
          </cell>
          <cell r="CC106">
            <v>48141.9</v>
          </cell>
          <cell r="CD106">
            <v>47836.800000000003</v>
          </cell>
          <cell r="CE106">
            <v>46586.5</v>
          </cell>
          <cell r="CF106">
            <v>50888.4</v>
          </cell>
          <cell r="CG106">
            <v>50199.3</v>
          </cell>
          <cell r="CH106">
            <v>53423.1</v>
          </cell>
          <cell r="CI106">
            <v>54726.8</v>
          </cell>
          <cell r="CJ106">
            <v>55834.400000000001</v>
          </cell>
          <cell r="CK106">
            <v>58081.2</v>
          </cell>
          <cell r="CL106">
            <v>61237.9</v>
          </cell>
          <cell r="CM106">
            <v>62941.9</v>
          </cell>
          <cell r="CN106">
            <v>64586.7</v>
          </cell>
          <cell r="CO106">
            <v>67227.3</v>
          </cell>
        </row>
        <row r="115">
          <cell r="B115" t="str">
            <v>1995Q1</v>
          </cell>
          <cell r="C115" t="str">
            <v>1995Q2</v>
          </cell>
          <cell r="D115" t="str">
            <v>1995Q3</v>
          </cell>
          <cell r="E115" t="str">
            <v>1995Q4</v>
          </cell>
          <cell r="F115" t="str">
            <v>1996Q1</v>
          </cell>
          <cell r="G115" t="str">
            <v>1996Q2</v>
          </cell>
          <cell r="H115" t="str">
            <v>1996Q3</v>
          </cell>
          <cell r="I115" t="str">
            <v>1996Q4</v>
          </cell>
          <cell r="J115" t="str">
            <v>1997Q1</v>
          </cell>
          <cell r="K115" t="str">
            <v>1997Q2</v>
          </cell>
          <cell r="L115" t="str">
            <v>1997Q3</v>
          </cell>
          <cell r="M115" t="str">
            <v>1997Q4</v>
          </cell>
          <cell r="N115" t="str">
            <v>1998Q1</v>
          </cell>
          <cell r="O115" t="str">
            <v>1998Q2</v>
          </cell>
          <cell r="P115" t="str">
            <v>1998Q3</v>
          </cell>
          <cell r="Q115" t="str">
            <v>1998Q4</v>
          </cell>
          <cell r="R115" t="str">
            <v>1999Q1</v>
          </cell>
          <cell r="S115" t="str">
            <v>1999Q2</v>
          </cell>
          <cell r="T115" t="str">
            <v>1999Q3</v>
          </cell>
          <cell r="U115" t="str">
            <v>1999Q4</v>
          </cell>
          <cell r="V115" t="str">
            <v>2000Q1</v>
          </cell>
          <cell r="W115" t="str">
            <v>2000Q2</v>
          </cell>
          <cell r="X115" t="str">
            <v>2000Q3</v>
          </cell>
          <cell r="Y115" t="str">
            <v>2000Q4</v>
          </cell>
          <cell r="Z115" t="str">
            <v>2001Q1</v>
          </cell>
          <cell r="AA115" t="str">
            <v>2001Q2</v>
          </cell>
          <cell r="AB115" t="str">
            <v>2001Q3</v>
          </cell>
          <cell r="AC115" t="str">
            <v>2001Q4</v>
          </cell>
          <cell r="AD115" t="str">
            <v>2002Q1</v>
          </cell>
          <cell r="AE115" t="str">
            <v>2002Q2</v>
          </cell>
          <cell r="AF115" t="str">
            <v>2002Q3</v>
          </cell>
          <cell r="AG115" t="str">
            <v>2002Q4</v>
          </cell>
          <cell r="AH115" t="str">
            <v>2003Q1</v>
          </cell>
          <cell r="AI115" t="str">
            <v>2003Q2</v>
          </cell>
          <cell r="AJ115" t="str">
            <v>2003Q3</v>
          </cell>
          <cell r="AK115" t="str">
            <v>2003Q4</v>
          </cell>
          <cell r="AL115" t="str">
            <v>2004Q1</v>
          </cell>
          <cell r="AM115" t="str">
            <v>2004Q2</v>
          </cell>
          <cell r="AN115" t="str">
            <v>2004Q3</v>
          </cell>
          <cell r="AO115" t="str">
            <v>2004Q4</v>
          </cell>
          <cell r="AP115" t="str">
            <v>2005Q1</v>
          </cell>
          <cell r="AQ115" t="str">
            <v>2005Q2</v>
          </cell>
          <cell r="AR115" t="str">
            <v>2005Q3</v>
          </cell>
          <cell r="AS115" t="str">
            <v>2005Q4</v>
          </cell>
          <cell r="AT115" t="str">
            <v>2006Q1</v>
          </cell>
          <cell r="AU115" t="str">
            <v>2006Q2</v>
          </cell>
          <cell r="AV115" t="str">
            <v>2006Q3</v>
          </cell>
          <cell r="AW115" t="str">
            <v>2006Q4</v>
          </cell>
          <cell r="AX115" t="str">
            <v>2007Q1</v>
          </cell>
          <cell r="AY115" t="str">
            <v>2007Q2</v>
          </cell>
          <cell r="AZ115" t="str">
            <v>2007Q3</v>
          </cell>
          <cell r="BA115" t="str">
            <v>2007Q4</v>
          </cell>
          <cell r="BB115" t="str">
            <v>2008Q1</v>
          </cell>
          <cell r="BC115" t="str">
            <v>2008Q2</v>
          </cell>
          <cell r="BD115" t="str">
            <v>2008Q3</v>
          </cell>
          <cell r="BE115" t="str">
            <v>2008Q4</v>
          </cell>
          <cell r="BF115" t="str">
            <v>2009Q1</v>
          </cell>
          <cell r="BG115" t="str">
            <v>2009Q2</v>
          </cell>
          <cell r="BH115" t="str">
            <v>2009Q3</v>
          </cell>
          <cell r="BI115" t="str">
            <v>2009Q4</v>
          </cell>
          <cell r="BJ115" t="str">
            <v>2010Q1</v>
          </cell>
          <cell r="BK115" t="str">
            <v>2010Q2</v>
          </cell>
          <cell r="BL115" t="str">
            <v>2010Q3</v>
          </cell>
          <cell r="BM115" t="str">
            <v>2010Q4</v>
          </cell>
          <cell r="BN115" t="str">
            <v>2011Q1</v>
          </cell>
          <cell r="BO115" t="str">
            <v>2011Q2</v>
          </cell>
          <cell r="BP115" t="str">
            <v>2011Q3</v>
          </cell>
          <cell r="BQ115" t="str">
            <v>2011Q4</v>
          </cell>
          <cell r="BR115" t="str">
            <v>2012Q1</v>
          </cell>
          <cell r="BS115" t="str">
            <v>2012Q2</v>
          </cell>
          <cell r="BT115" t="str">
            <v>2012Q3</v>
          </cell>
          <cell r="BU115" t="str">
            <v>2012Q4</v>
          </cell>
          <cell r="BV115" t="str">
            <v>2013Q1</v>
          </cell>
          <cell r="BW115" t="str">
            <v>2013Q2</v>
          </cell>
          <cell r="BX115" t="str">
            <v>2013Q3</v>
          </cell>
          <cell r="BY115" t="str">
            <v>2013Q4</v>
          </cell>
          <cell r="BZ115" t="str">
            <v>2014Q1</v>
          </cell>
          <cell r="CA115" t="str">
            <v>2014Q2</v>
          </cell>
          <cell r="CB115" t="str">
            <v>2014Q3</v>
          </cell>
          <cell r="CC115" t="str">
            <v>2014Q4</v>
          </cell>
          <cell r="CD115" t="str">
            <v>2015Q1</v>
          </cell>
          <cell r="CE115" t="str">
            <v>2015Q2</v>
          </cell>
          <cell r="CF115" t="str">
            <v>2015Q3</v>
          </cell>
          <cell r="CG115" t="str">
            <v>2015Q4</v>
          </cell>
          <cell r="CH115" t="str">
            <v>2016Q1</v>
          </cell>
          <cell r="CI115" t="str">
            <v>2016Q2</v>
          </cell>
          <cell r="CJ115" t="str">
            <v>2016Q3</v>
          </cell>
          <cell r="CK115" t="str">
            <v>2016Q4</v>
          </cell>
          <cell r="CL115" t="str">
            <v>2017Q1</v>
          </cell>
          <cell r="CM115" t="str">
            <v>2017Q2</v>
          </cell>
          <cell r="CN115" t="str">
            <v>2017Q3</v>
          </cell>
          <cell r="CO115" t="str">
            <v>2017Q4</v>
          </cell>
        </row>
        <row r="118">
          <cell r="B118">
            <v>1697009.9</v>
          </cell>
          <cell r="C118">
            <v>1707067.2</v>
          </cell>
          <cell r="D118">
            <v>1711734.9</v>
          </cell>
          <cell r="E118">
            <v>1717033.7</v>
          </cell>
          <cell r="F118">
            <v>1719520.1</v>
          </cell>
          <cell r="G118">
            <v>1731084.9</v>
          </cell>
          <cell r="H118">
            <v>1742179.6</v>
          </cell>
          <cell r="I118">
            <v>1749750.3</v>
          </cell>
          <cell r="J118">
            <v>1753312.8</v>
          </cell>
          <cell r="K118">
            <v>1776508.7</v>
          </cell>
          <cell r="L118">
            <v>1789820.4</v>
          </cell>
          <cell r="M118">
            <v>1809438</v>
          </cell>
          <cell r="N118">
            <v>1820790.6</v>
          </cell>
          <cell r="O118">
            <v>1827676.9</v>
          </cell>
          <cell r="P118">
            <v>1838200.7</v>
          </cell>
          <cell r="Q118">
            <v>1842666</v>
          </cell>
          <cell r="R118">
            <v>1859050.3</v>
          </cell>
          <cell r="S118">
            <v>1871595.7</v>
          </cell>
          <cell r="T118">
            <v>1892308.3</v>
          </cell>
          <cell r="U118">
            <v>1916322</v>
          </cell>
          <cell r="V118">
            <v>1937896.2</v>
          </cell>
          <cell r="W118">
            <v>1955190.9</v>
          </cell>
          <cell r="X118">
            <v>1965804.8</v>
          </cell>
          <cell r="Y118">
            <v>1981026.7</v>
          </cell>
          <cell r="Z118">
            <v>1997491</v>
          </cell>
          <cell r="AA118">
            <v>2000707.4</v>
          </cell>
          <cell r="AB118">
            <v>2002011.1</v>
          </cell>
          <cell r="AC118">
            <v>2006308.7</v>
          </cell>
          <cell r="AD118">
            <v>2009118.1</v>
          </cell>
          <cell r="AE118">
            <v>2018728.2</v>
          </cell>
          <cell r="AF118">
            <v>2026931.6</v>
          </cell>
          <cell r="AG118">
            <v>2029954.5</v>
          </cell>
          <cell r="AH118">
            <v>2024924</v>
          </cell>
          <cell r="AI118">
            <v>2026200.6</v>
          </cell>
          <cell r="AJ118">
            <v>2036611</v>
          </cell>
          <cell r="AK118">
            <v>2052352.6</v>
          </cell>
          <cell r="AL118">
            <v>2064285.3</v>
          </cell>
          <cell r="AM118">
            <v>2074844.8</v>
          </cell>
          <cell r="AN118">
            <v>2080958.2</v>
          </cell>
          <cell r="AO118">
            <v>2088911.9</v>
          </cell>
          <cell r="AP118">
            <v>2092532.9</v>
          </cell>
          <cell r="AQ118">
            <v>2106672.4</v>
          </cell>
          <cell r="AR118">
            <v>2122466.1</v>
          </cell>
          <cell r="AS118">
            <v>2135291.7999999998</v>
          </cell>
          <cell r="AT118">
            <v>2154495.7999999998</v>
          </cell>
          <cell r="AU118">
            <v>2177339</v>
          </cell>
          <cell r="AV118">
            <v>2191445.4</v>
          </cell>
          <cell r="AW118">
            <v>2215723.2999999998</v>
          </cell>
          <cell r="AX118">
            <v>2232173.5</v>
          </cell>
          <cell r="AY118">
            <v>2246283.6</v>
          </cell>
          <cell r="AZ118">
            <v>2257412.2000000002</v>
          </cell>
          <cell r="BA118">
            <v>2269224.6</v>
          </cell>
          <cell r="BB118">
            <v>2281330.4</v>
          </cell>
          <cell r="BC118">
            <v>2272585.7999999998</v>
          </cell>
          <cell r="BD118">
            <v>2259475.7000000002</v>
          </cell>
          <cell r="BE118">
            <v>2220563.4</v>
          </cell>
          <cell r="BF118">
            <v>2155297.7000000002</v>
          </cell>
          <cell r="BG118">
            <v>2149392.6</v>
          </cell>
          <cell r="BH118">
            <v>2156099.1</v>
          </cell>
          <cell r="BI118">
            <v>2167848.7000000002</v>
          </cell>
          <cell r="BJ118">
            <v>2177075</v>
          </cell>
          <cell r="BK118">
            <v>2197636.5</v>
          </cell>
          <cell r="BL118">
            <v>2207660</v>
          </cell>
          <cell r="BM118">
            <v>2220793.2000000002</v>
          </cell>
          <cell r="BN118">
            <v>2239196.2000000002</v>
          </cell>
          <cell r="BO118">
            <v>2238999.2999999998</v>
          </cell>
          <cell r="BP118">
            <v>2239093</v>
          </cell>
          <cell r="BQ118">
            <v>2231544.2000000002</v>
          </cell>
          <cell r="BR118">
            <v>2228260.7000000002</v>
          </cell>
          <cell r="BS118">
            <v>2220571.9</v>
          </cell>
          <cell r="BT118">
            <v>2217234.6</v>
          </cell>
          <cell r="BU118">
            <v>2207899.6</v>
          </cell>
          <cell r="BV118">
            <v>2200845.9</v>
          </cell>
          <cell r="BW118">
            <v>2211190.2000000002</v>
          </cell>
          <cell r="BX118">
            <v>2219022</v>
          </cell>
          <cell r="BY118">
            <v>2224814.7999999998</v>
          </cell>
          <cell r="BZ118">
            <v>2234263.1</v>
          </cell>
          <cell r="CA118">
            <v>2237283.4</v>
          </cell>
          <cell r="CB118">
            <v>2246966.2000000002</v>
          </cell>
          <cell r="CC118">
            <v>2257665.1</v>
          </cell>
          <cell r="CD118">
            <v>2275178.2999999998</v>
          </cell>
          <cell r="CE118">
            <v>2282478.7999999998</v>
          </cell>
          <cell r="CF118">
            <v>2292180.9</v>
          </cell>
          <cell r="CG118">
            <v>2301865.2999999998</v>
          </cell>
          <cell r="CH118">
            <v>2314159.5</v>
          </cell>
          <cell r="CI118">
            <v>2322366.2999999998</v>
          </cell>
          <cell r="CJ118">
            <v>2331908.7000000002</v>
          </cell>
          <cell r="CK118">
            <v>2346669.5</v>
          </cell>
          <cell r="CL118">
            <v>2361851.4</v>
          </cell>
          <cell r="CM118">
            <v>2379004.4</v>
          </cell>
          <cell r="CN118">
            <v>2395410.1</v>
          </cell>
          <cell r="CO118">
            <v>2411471.6</v>
          </cell>
        </row>
        <row r="119">
          <cell r="B119">
            <v>55380.5</v>
          </cell>
          <cell r="C119">
            <v>56589.1</v>
          </cell>
          <cell r="D119">
            <v>56774.8</v>
          </cell>
          <cell r="E119">
            <v>53963.8</v>
          </cell>
          <cell r="F119">
            <v>57307</v>
          </cell>
          <cell r="G119">
            <v>57560.7</v>
          </cell>
          <cell r="H119">
            <v>58348.800000000003</v>
          </cell>
          <cell r="I119">
            <v>57746.7</v>
          </cell>
          <cell r="J119">
            <v>56891.1</v>
          </cell>
          <cell r="K119">
            <v>55400.4</v>
          </cell>
          <cell r="L119">
            <v>54516.2</v>
          </cell>
          <cell r="M119">
            <v>54338.9</v>
          </cell>
          <cell r="N119">
            <v>54643.4</v>
          </cell>
          <cell r="O119">
            <v>53801.599999999999</v>
          </cell>
          <cell r="P119">
            <v>53571.6</v>
          </cell>
          <cell r="Q119">
            <v>53812.4</v>
          </cell>
          <cell r="R119">
            <v>53596.2</v>
          </cell>
          <cell r="S119">
            <v>53328.4</v>
          </cell>
          <cell r="T119">
            <v>53531.7</v>
          </cell>
          <cell r="U119">
            <v>54122.7</v>
          </cell>
          <cell r="V119">
            <v>54647.1</v>
          </cell>
          <cell r="W119">
            <v>55113</v>
          </cell>
          <cell r="X119">
            <v>54623.9</v>
          </cell>
          <cell r="Y119">
            <v>55213.9</v>
          </cell>
          <cell r="Z119">
            <v>56605.5</v>
          </cell>
          <cell r="AA119">
            <v>57209.8</v>
          </cell>
          <cell r="AB119">
            <v>58311.8</v>
          </cell>
          <cell r="AC119">
            <v>58788.7</v>
          </cell>
          <cell r="AD119">
            <v>59117.7</v>
          </cell>
          <cell r="AE119">
            <v>60550.1</v>
          </cell>
          <cell r="AF119">
            <v>61055.6</v>
          </cell>
          <cell r="AG119">
            <v>61931.199999999997</v>
          </cell>
          <cell r="AH119">
            <v>62605.4</v>
          </cell>
          <cell r="AI119">
            <v>63606.2</v>
          </cell>
          <cell r="AJ119">
            <v>64597.5</v>
          </cell>
          <cell r="AK119">
            <v>65153.8</v>
          </cell>
          <cell r="AL119">
            <v>66703</v>
          </cell>
          <cell r="AM119">
            <v>68206.3</v>
          </cell>
          <cell r="AN119">
            <v>70461.8</v>
          </cell>
          <cell r="AO119">
            <v>71246.2</v>
          </cell>
          <cell r="AP119">
            <v>70708.800000000003</v>
          </cell>
          <cell r="AQ119">
            <v>71530.100000000006</v>
          </cell>
          <cell r="AR119">
            <v>72526.8</v>
          </cell>
          <cell r="AS119">
            <v>74147.899999999994</v>
          </cell>
          <cell r="AT119">
            <v>76031.199999999997</v>
          </cell>
          <cell r="AU119">
            <v>77266</v>
          </cell>
          <cell r="AV119">
            <v>78600.899999999994</v>
          </cell>
          <cell r="AW119">
            <v>80160.399999999994</v>
          </cell>
          <cell r="AX119">
            <v>81125.3</v>
          </cell>
          <cell r="AY119">
            <v>82394.3</v>
          </cell>
          <cell r="AZ119">
            <v>83543.8</v>
          </cell>
          <cell r="BA119">
            <v>86399.9</v>
          </cell>
          <cell r="BB119">
            <v>88745.600000000006</v>
          </cell>
          <cell r="BC119">
            <v>90868.6</v>
          </cell>
          <cell r="BD119">
            <v>91683.7</v>
          </cell>
          <cell r="BE119">
            <v>90305.3</v>
          </cell>
          <cell r="BF119">
            <v>83889.8</v>
          </cell>
          <cell r="BG119">
            <v>84168.6</v>
          </cell>
          <cell r="BH119">
            <v>85709.5</v>
          </cell>
          <cell r="BI119">
            <v>86257.9</v>
          </cell>
          <cell r="BJ119">
            <v>82325.8</v>
          </cell>
          <cell r="BK119">
            <v>82738.399999999994</v>
          </cell>
          <cell r="BL119">
            <v>82016.5</v>
          </cell>
          <cell r="BM119">
            <v>83746</v>
          </cell>
          <cell r="BN119">
            <v>83685.8</v>
          </cell>
          <cell r="BO119">
            <v>83803.7</v>
          </cell>
          <cell r="BP119">
            <v>85405.6</v>
          </cell>
          <cell r="BQ119">
            <v>84513.600000000006</v>
          </cell>
          <cell r="BR119">
            <v>84764</v>
          </cell>
          <cell r="BS119">
            <v>86257.7</v>
          </cell>
          <cell r="BT119">
            <v>85102.8</v>
          </cell>
          <cell r="BU119">
            <v>85656.1</v>
          </cell>
          <cell r="BV119">
            <v>86557.8</v>
          </cell>
          <cell r="BW119">
            <v>87945.3</v>
          </cell>
          <cell r="BX119">
            <v>88640.3</v>
          </cell>
          <cell r="BY119">
            <v>89938.3</v>
          </cell>
          <cell r="BZ119">
            <v>90011.4</v>
          </cell>
          <cell r="CA119">
            <v>90132</v>
          </cell>
          <cell r="CB119">
            <v>91626.5</v>
          </cell>
          <cell r="CC119">
            <v>92502.8</v>
          </cell>
          <cell r="CD119">
            <v>93706.3</v>
          </cell>
          <cell r="CE119">
            <v>93482.8</v>
          </cell>
          <cell r="CF119">
            <v>95222.9</v>
          </cell>
          <cell r="CG119">
            <v>96439</v>
          </cell>
          <cell r="CH119">
            <v>97619.6</v>
          </cell>
          <cell r="CI119">
            <v>99049.8</v>
          </cell>
          <cell r="CJ119">
            <v>99165.5</v>
          </cell>
          <cell r="CK119">
            <v>101252.4</v>
          </cell>
          <cell r="CL119">
            <v>103258.8</v>
          </cell>
          <cell r="CM119">
            <v>105048.3</v>
          </cell>
          <cell r="CN119">
            <v>107591.8</v>
          </cell>
          <cell r="CO119">
            <v>108154.5</v>
          </cell>
        </row>
        <row r="141">
          <cell r="B141" t="str">
            <v>1995Q1</v>
          </cell>
          <cell r="C141" t="str">
            <v>1995Q2</v>
          </cell>
          <cell r="D141" t="str">
            <v>1995Q3</v>
          </cell>
          <cell r="E141" t="str">
            <v>1995Q4</v>
          </cell>
          <cell r="F141" t="str">
            <v>1996Q1</v>
          </cell>
          <cell r="G141" t="str">
            <v>1996Q2</v>
          </cell>
          <cell r="H141" t="str">
            <v>1996Q3</v>
          </cell>
          <cell r="I141" t="str">
            <v>1996Q4</v>
          </cell>
          <cell r="J141" t="str">
            <v>1997Q1</v>
          </cell>
          <cell r="K141" t="str">
            <v>1997Q2</v>
          </cell>
          <cell r="L141" t="str">
            <v>1997Q3</v>
          </cell>
          <cell r="M141" t="str">
            <v>1997Q4</v>
          </cell>
          <cell r="N141" t="str">
            <v>1998Q1</v>
          </cell>
          <cell r="O141" t="str">
            <v>1998Q2</v>
          </cell>
          <cell r="P141" t="str">
            <v>1998Q3</v>
          </cell>
          <cell r="Q141" t="str">
            <v>1998Q4</v>
          </cell>
          <cell r="R141" t="str">
            <v>1999Q1</v>
          </cell>
          <cell r="S141" t="str">
            <v>1999Q2</v>
          </cell>
          <cell r="T141" t="str">
            <v>1999Q3</v>
          </cell>
          <cell r="U141" t="str">
            <v>1999Q4</v>
          </cell>
          <cell r="V141" t="str">
            <v>2000Q1</v>
          </cell>
          <cell r="W141" t="str">
            <v>2000Q2</v>
          </cell>
          <cell r="X141" t="str">
            <v>2000Q3</v>
          </cell>
          <cell r="Y141" t="str">
            <v>2000Q4</v>
          </cell>
          <cell r="Z141" t="str">
            <v>2001Q1</v>
          </cell>
          <cell r="AA141" t="str">
            <v>2001Q2</v>
          </cell>
          <cell r="AB141" t="str">
            <v>2001Q3</v>
          </cell>
          <cell r="AC141" t="str">
            <v>2001Q4</v>
          </cell>
          <cell r="AD141" t="str">
            <v>2002Q1</v>
          </cell>
          <cell r="AE141" t="str">
            <v>2002Q2</v>
          </cell>
          <cell r="AF141" t="str">
            <v>2002Q3</v>
          </cell>
          <cell r="AG141" t="str">
            <v>2002Q4</v>
          </cell>
          <cell r="AH141" t="str">
            <v>2003Q1</v>
          </cell>
          <cell r="AI141" t="str">
            <v>2003Q2</v>
          </cell>
          <cell r="AJ141" t="str">
            <v>2003Q3</v>
          </cell>
          <cell r="AK141" t="str">
            <v>2003Q4</v>
          </cell>
          <cell r="AL141" t="str">
            <v>2004Q1</v>
          </cell>
          <cell r="AM141" t="str">
            <v>2004Q2</v>
          </cell>
          <cell r="AN141" t="str">
            <v>2004Q3</v>
          </cell>
          <cell r="AO141" t="str">
            <v>2004Q4</v>
          </cell>
          <cell r="AP141" t="str">
            <v>2005Q1</v>
          </cell>
          <cell r="AQ141" t="str">
            <v>2005Q2</v>
          </cell>
          <cell r="AR141" t="str">
            <v>2005Q3</v>
          </cell>
          <cell r="AS141" t="str">
            <v>2005Q4</v>
          </cell>
          <cell r="AT141" t="str">
            <v>2006Q1</v>
          </cell>
          <cell r="AU141" t="str">
            <v>2006Q2</v>
          </cell>
          <cell r="AV141" t="str">
            <v>2006Q3</v>
          </cell>
          <cell r="AW141" t="str">
            <v>2006Q4</v>
          </cell>
          <cell r="AX141" t="str">
            <v>2007Q1</v>
          </cell>
          <cell r="AY141" t="str">
            <v>2007Q2</v>
          </cell>
          <cell r="AZ141" t="str">
            <v>2007Q3</v>
          </cell>
          <cell r="BA141" t="str">
            <v>2007Q4</v>
          </cell>
          <cell r="BB141" t="str">
            <v>2008Q1</v>
          </cell>
          <cell r="BC141" t="str">
            <v>2008Q2</v>
          </cell>
          <cell r="BD141" t="str">
            <v>2008Q3</v>
          </cell>
          <cell r="BE141" t="str">
            <v>2008Q4</v>
          </cell>
          <cell r="BF141" t="str">
            <v>2009Q1</v>
          </cell>
          <cell r="BG141" t="str">
            <v>2009Q2</v>
          </cell>
          <cell r="BH141" t="str">
            <v>2009Q3</v>
          </cell>
          <cell r="BI141" t="str">
            <v>2009Q4</v>
          </cell>
          <cell r="BJ141" t="str">
            <v>2010Q1</v>
          </cell>
          <cell r="BK141" t="str">
            <v>2010Q2</v>
          </cell>
          <cell r="BL141" t="str">
            <v>2010Q3</v>
          </cell>
          <cell r="BM141" t="str">
            <v>2010Q4</v>
          </cell>
          <cell r="BN141" t="str">
            <v>2011Q1</v>
          </cell>
          <cell r="BO141" t="str">
            <v>2011Q2</v>
          </cell>
          <cell r="BP141" t="str">
            <v>2011Q3</v>
          </cell>
          <cell r="BQ141" t="str">
            <v>2011Q4</v>
          </cell>
          <cell r="BR141" t="str">
            <v>2012Q1</v>
          </cell>
          <cell r="BS141" t="str">
            <v>2012Q2</v>
          </cell>
          <cell r="BT141" t="str">
            <v>2012Q3</v>
          </cell>
          <cell r="BU141" t="str">
            <v>2012Q4</v>
          </cell>
          <cell r="BV141" t="str">
            <v>2013Q1</v>
          </cell>
          <cell r="BW141" t="str">
            <v>2013Q2</v>
          </cell>
          <cell r="BX141" t="str">
            <v>2013Q3</v>
          </cell>
          <cell r="BY141" t="str">
            <v>2013Q4</v>
          </cell>
          <cell r="BZ141" t="str">
            <v>2014Q1</v>
          </cell>
          <cell r="CA141" t="str">
            <v>2014Q2</v>
          </cell>
          <cell r="CB141" t="str">
            <v>2014Q3</v>
          </cell>
          <cell r="CC141" t="str">
            <v>2014Q4</v>
          </cell>
          <cell r="CD141" t="str">
            <v>2015Q1</v>
          </cell>
          <cell r="CE141" t="str">
            <v>2015Q2</v>
          </cell>
          <cell r="CF141" t="str">
            <v>2015Q3</v>
          </cell>
          <cell r="CG141" t="str">
            <v>2015Q4</v>
          </cell>
          <cell r="CH141" t="str">
            <v>2016Q1</v>
          </cell>
          <cell r="CI141" t="str">
            <v>2016Q2</v>
          </cell>
          <cell r="CJ141" t="str">
            <v>2016Q3</v>
          </cell>
          <cell r="CK141" t="str">
            <v>2016Q4</v>
          </cell>
          <cell r="CL141" t="str">
            <v>2017Q1</v>
          </cell>
          <cell r="CM141" t="str">
            <v>2017Q2</v>
          </cell>
          <cell r="CN141" t="str">
            <v>2017Q3</v>
          </cell>
          <cell r="CO141" t="str">
            <v>2017Q4</v>
          </cell>
        </row>
        <row r="144">
          <cell r="B144">
            <v>963807.1</v>
          </cell>
          <cell r="C144">
            <v>974415.5</v>
          </cell>
          <cell r="D144">
            <v>974135.8</v>
          </cell>
          <cell r="E144">
            <v>975135.1</v>
          </cell>
          <cell r="F144">
            <v>982957.9</v>
          </cell>
          <cell r="G144">
            <v>985929</v>
          </cell>
          <cell r="H144">
            <v>992111.2</v>
          </cell>
          <cell r="I144">
            <v>993625.8</v>
          </cell>
          <cell r="J144">
            <v>996409.3</v>
          </cell>
          <cell r="K144">
            <v>1005389.7</v>
          </cell>
          <cell r="L144">
            <v>1007996.4</v>
          </cell>
          <cell r="M144">
            <v>1019930.6</v>
          </cell>
          <cell r="N144">
            <v>1026380.1</v>
          </cell>
          <cell r="O144">
            <v>1033247.3</v>
          </cell>
          <cell r="P144">
            <v>1042644.6</v>
          </cell>
          <cell r="Q144">
            <v>1052264.2</v>
          </cell>
          <cell r="R144">
            <v>1058933.2</v>
          </cell>
          <cell r="S144">
            <v>1066354.3</v>
          </cell>
          <cell r="T144">
            <v>1077226.7</v>
          </cell>
          <cell r="U144">
            <v>1087022</v>
          </cell>
          <cell r="V144">
            <v>1095472.7</v>
          </cell>
          <cell r="W144">
            <v>1104298.3</v>
          </cell>
          <cell r="X144">
            <v>1109490.5</v>
          </cell>
          <cell r="Y144">
            <v>1111224.2</v>
          </cell>
          <cell r="Z144">
            <v>1122440.1000000001</v>
          </cell>
          <cell r="AA144">
            <v>1125925.3</v>
          </cell>
          <cell r="AB144">
            <v>1129672.8</v>
          </cell>
          <cell r="AC144">
            <v>1129768.6000000001</v>
          </cell>
          <cell r="AD144">
            <v>1131235.6000000001</v>
          </cell>
          <cell r="AE144">
            <v>1133003.8999999999</v>
          </cell>
          <cell r="AF144">
            <v>1139234.7</v>
          </cell>
          <cell r="AG144">
            <v>1145816.8</v>
          </cell>
          <cell r="AH144">
            <v>1144965.3999999999</v>
          </cell>
          <cell r="AI144">
            <v>1146747.3</v>
          </cell>
          <cell r="AJ144">
            <v>1152258.3999999999</v>
          </cell>
          <cell r="AK144">
            <v>1155438.8999999999</v>
          </cell>
          <cell r="AL144">
            <v>1163666.8999999999</v>
          </cell>
          <cell r="AM144">
            <v>1165619.8999999999</v>
          </cell>
          <cell r="AN144">
            <v>1167811.1000000001</v>
          </cell>
          <cell r="AO144">
            <v>1177498.5</v>
          </cell>
          <cell r="AP144">
            <v>1180982.3</v>
          </cell>
          <cell r="AQ144">
            <v>1187474.8</v>
          </cell>
          <cell r="AR144">
            <v>1194451.7</v>
          </cell>
          <cell r="AS144">
            <v>1200093.3999999999</v>
          </cell>
          <cell r="AT144">
            <v>1206972.8</v>
          </cell>
          <cell r="AU144">
            <v>1213134.6000000001</v>
          </cell>
          <cell r="AV144">
            <v>1216194.8</v>
          </cell>
          <cell r="AW144">
            <v>1227894.7</v>
          </cell>
          <cell r="AX144">
            <v>1228270.8999999999</v>
          </cell>
          <cell r="AY144">
            <v>1236570.2</v>
          </cell>
          <cell r="AZ144">
            <v>1240738.3999999999</v>
          </cell>
          <cell r="BA144">
            <v>1246567</v>
          </cell>
          <cell r="BB144">
            <v>1248415.1000000001</v>
          </cell>
          <cell r="BC144">
            <v>1244314</v>
          </cell>
          <cell r="BD144">
            <v>1238878.7</v>
          </cell>
          <cell r="BE144">
            <v>1235129.3999999999</v>
          </cell>
          <cell r="BF144">
            <v>1228394</v>
          </cell>
          <cell r="BG144">
            <v>1228459.8999999999</v>
          </cell>
          <cell r="BH144">
            <v>1226890.5</v>
          </cell>
          <cell r="BI144">
            <v>1231693.3999999999</v>
          </cell>
          <cell r="BJ144">
            <v>1233649.5</v>
          </cell>
          <cell r="BK144">
            <v>1236665.2</v>
          </cell>
          <cell r="BL144">
            <v>1238374.1000000001</v>
          </cell>
          <cell r="BM144">
            <v>1243525.1000000001</v>
          </cell>
          <cell r="BN144">
            <v>1242309.6000000001</v>
          </cell>
          <cell r="BO144">
            <v>1236918.8</v>
          </cell>
          <cell r="BP144">
            <v>1238482.5</v>
          </cell>
          <cell r="BQ144">
            <v>1231082.7</v>
          </cell>
          <cell r="BR144">
            <v>1230230.7</v>
          </cell>
          <cell r="BS144">
            <v>1224577.5</v>
          </cell>
          <cell r="BT144">
            <v>1221768.6000000001</v>
          </cell>
          <cell r="BU144">
            <v>1215307.2</v>
          </cell>
          <cell r="BV144">
            <v>1212107.5</v>
          </cell>
          <cell r="BW144">
            <v>1214898.2</v>
          </cell>
          <cell r="BX144">
            <v>1217880.2</v>
          </cell>
          <cell r="BY144">
            <v>1219148.3999999999</v>
          </cell>
          <cell r="BZ144">
            <v>1219938</v>
          </cell>
          <cell r="CA144">
            <v>1223360.1000000001</v>
          </cell>
          <cell r="CB144">
            <v>1228625</v>
          </cell>
          <cell r="CC144">
            <v>1234555.3999999999</v>
          </cell>
          <cell r="CD144">
            <v>1239815.2</v>
          </cell>
          <cell r="CE144">
            <v>1245187.8</v>
          </cell>
          <cell r="CF144">
            <v>1251073.8999999999</v>
          </cell>
          <cell r="CG144">
            <v>1256829.8</v>
          </cell>
          <cell r="CH144">
            <v>1265785.3999999999</v>
          </cell>
          <cell r="CI144">
            <v>1269478.2</v>
          </cell>
          <cell r="CJ144">
            <v>1273808.3</v>
          </cell>
          <cell r="CK144">
            <v>1280932.2</v>
          </cell>
          <cell r="CL144">
            <v>1287190.2</v>
          </cell>
          <cell r="CM144">
            <v>1293720.8999999999</v>
          </cell>
          <cell r="CN144">
            <v>1297975.8999999999</v>
          </cell>
          <cell r="CO144">
            <v>1300189.8</v>
          </cell>
        </row>
        <row r="145">
          <cell r="B145">
            <v>27132.799999999999</v>
          </cell>
          <cell r="C145">
            <v>29002.3</v>
          </cell>
          <cell r="D145">
            <v>30776.9</v>
          </cell>
          <cell r="E145">
            <v>29319</v>
          </cell>
          <cell r="F145">
            <v>30479.8</v>
          </cell>
          <cell r="G145">
            <v>31295.9</v>
          </cell>
          <cell r="H145">
            <v>32198.400000000001</v>
          </cell>
          <cell r="I145">
            <v>31754.9</v>
          </cell>
          <cell r="J145">
            <v>31071.599999999999</v>
          </cell>
          <cell r="K145">
            <v>30799.599999999999</v>
          </cell>
          <cell r="L145">
            <v>29961.9</v>
          </cell>
          <cell r="M145">
            <v>29267.3</v>
          </cell>
          <cell r="N145">
            <v>31921.5</v>
          </cell>
          <cell r="O145">
            <v>32328.1</v>
          </cell>
          <cell r="P145">
            <v>31634.9</v>
          </cell>
          <cell r="Q145">
            <v>31963.1</v>
          </cell>
          <cell r="R145">
            <v>30830.6</v>
          </cell>
          <cell r="S145">
            <v>30143.5</v>
          </cell>
          <cell r="T145">
            <v>30891.1</v>
          </cell>
          <cell r="U145">
            <v>30423.3</v>
          </cell>
          <cell r="V145">
            <v>30640.3</v>
          </cell>
          <cell r="W145">
            <v>30504.9</v>
          </cell>
          <cell r="X145">
            <v>31560.5</v>
          </cell>
          <cell r="Y145">
            <v>31924.2</v>
          </cell>
          <cell r="Z145">
            <v>32967.599999999999</v>
          </cell>
          <cell r="AA145">
            <v>33796.1</v>
          </cell>
          <cell r="AB145">
            <v>33938.699999999997</v>
          </cell>
          <cell r="AC145">
            <v>35469.800000000003</v>
          </cell>
          <cell r="AD145">
            <v>35661.599999999999</v>
          </cell>
          <cell r="AE145">
            <v>35290.300000000003</v>
          </cell>
          <cell r="AF145">
            <v>36117.4</v>
          </cell>
          <cell r="AG145">
            <v>37705.9</v>
          </cell>
          <cell r="AH145">
            <v>37702.6</v>
          </cell>
          <cell r="AI145">
            <v>38744.199999999997</v>
          </cell>
          <cell r="AJ145">
            <v>39662</v>
          </cell>
          <cell r="AK145">
            <v>40687.199999999997</v>
          </cell>
          <cell r="AL145">
            <v>43118.2</v>
          </cell>
          <cell r="AM145">
            <v>44258.5</v>
          </cell>
          <cell r="AN145">
            <v>46555.7</v>
          </cell>
          <cell r="AO145">
            <v>47416.4</v>
          </cell>
          <cell r="AP145">
            <v>48268.3</v>
          </cell>
          <cell r="AQ145">
            <v>49700.1</v>
          </cell>
          <cell r="AR145">
            <v>49575.6</v>
          </cell>
          <cell r="AS145">
            <v>52316.6</v>
          </cell>
          <cell r="AT145">
            <v>53849.8</v>
          </cell>
          <cell r="AU145">
            <v>56312</v>
          </cell>
          <cell r="AV145">
            <v>56430.9</v>
          </cell>
          <cell r="AW145">
            <v>58667</v>
          </cell>
          <cell r="AX145">
            <v>62351.6</v>
          </cell>
          <cell r="AY145">
            <v>63938.7</v>
          </cell>
          <cell r="AZ145">
            <v>64653.8</v>
          </cell>
          <cell r="BA145">
            <v>66323.199999999997</v>
          </cell>
          <cell r="BB145">
            <v>69511.7</v>
          </cell>
          <cell r="BC145">
            <v>71086</v>
          </cell>
          <cell r="BD145">
            <v>72093.3</v>
          </cell>
          <cell r="BE145">
            <v>64620</v>
          </cell>
          <cell r="BF145">
            <v>63216.3</v>
          </cell>
          <cell r="BG145">
            <v>63538.9</v>
          </cell>
          <cell r="BH145">
            <v>64126.2</v>
          </cell>
          <cell r="BI145">
            <v>63114.7</v>
          </cell>
          <cell r="BJ145">
            <v>61478.1</v>
          </cell>
          <cell r="BK145">
            <v>61223.9</v>
          </cell>
          <cell r="BL145">
            <v>61077.8</v>
          </cell>
          <cell r="BM145">
            <v>61546.2</v>
          </cell>
          <cell r="BN145">
            <v>62009.5</v>
          </cell>
          <cell r="BO145">
            <v>61745.1</v>
          </cell>
          <cell r="BP145">
            <v>62423.7</v>
          </cell>
          <cell r="BQ145">
            <v>62238.5</v>
          </cell>
          <cell r="BR145">
            <v>63101.7</v>
          </cell>
          <cell r="BS145">
            <v>63321.3</v>
          </cell>
          <cell r="BT145">
            <v>63243.1</v>
          </cell>
          <cell r="BU145">
            <v>63450.5</v>
          </cell>
          <cell r="BV145">
            <v>62970.400000000001</v>
          </cell>
          <cell r="BW145">
            <v>63596.6</v>
          </cell>
          <cell r="BX145">
            <v>64504.3</v>
          </cell>
          <cell r="BY145">
            <v>65098.8</v>
          </cell>
          <cell r="BZ145">
            <v>65727.5</v>
          </cell>
          <cell r="CA145">
            <v>66330.8</v>
          </cell>
          <cell r="CB145">
            <v>67276.3</v>
          </cell>
          <cell r="CC145">
            <v>68478.100000000006</v>
          </cell>
          <cell r="CD145">
            <v>68713.899999999994</v>
          </cell>
          <cell r="CE145">
            <v>69728.100000000006</v>
          </cell>
          <cell r="CF145">
            <v>71372.2</v>
          </cell>
          <cell r="CG145">
            <v>73545.3</v>
          </cell>
          <cell r="CH145">
            <v>75044.399999999994</v>
          </cell>
          <cell r="CI145">
            <v>77078.2</v>
          </cell>
          <cell r="CJ145">
            <v>76287.199999999997</v>
          </cell>
          <cell r="CK145">
            <v>77299.600000000006</v>
          </cell>
          <cell r="CL145">
            <v>80411.199999999997</v>
          </cell>
          <cell r="CM145">
            <v>82619.399999999994</v>
          </cell>
          <cell r="CN145">
            <v>86035.6</v>
          </cell>
          <cell r="CO145">
            <v>86933.4</v>
          </cell>
        </row>
        <row r="158">
          <cell r="B158">
            <v>12848.3</v>
          </cell>
          <cell r="C158">
            <v>10543.2</v>
          </cell>
          <cell r="D158">
            <v>9631.1</v>
          </cell>
          <cell r="E158">
            <v>8407.7000000000007</v>
          </cell>
          <cell r="F158">
            <v>11228.8</v>
          </cell>
          <cell r="G158">
            <v>10966.7</v>
          </cell>
          <cell r="H158">
            <v>10395.1</v>
          </cell>
          <cell r="I158">
            <v>10648.4</v>
          </cell>
          <cell r="J158">
            <v>9756.6</v>
          </cell>
          <cell r="K158">
            <v>9623.2999999999993</v>
          </cell>
          <cell r="L158">
            <v>9968.7999999999993</v>
          </cell>
          <cell r="M158">
            <v>12175.9</v>
          </cell>
          <cell r="N158">
            <v>10205.700000000001</v>
          </cell>
          <cell r="O158">
            <v>10114.200000000001</v>
          </cell>
          <cell r="P158">
            <v>10289.200000000001</v>
          </cell>
          <cell r="Q158">
            <v>10102.1</v>
          </cell>
          <cell r="R158">
            <v>10399.1</v>
          </cell>
          <cell r="S158">
            <v>10443.299999999999</v>
          </cell>
          <cell r="T158">
            <v>10022.1</v>
          </cell>
          <cell r="U158">
            <v>9692.7000000000007</v>
          </cell>
          <cell r="V158">
            <v>10353</v>
          </cell>
          <cell r="W158">
            <v>10668.6</v>
          </cell>
          <cell r="X158">
            <v>10715.2</v>
          </cell>
          <cell r="Y158">
            <v>10420.6</v>
          </cell>
          <cell r="Z158">
            <v>11169.8</v>
          </cell>
          <cell r="AA158">
            <v>11496.7</v>
          </cell>
          <cell r="AB158">
            <v>11424.5</v>
          </cell>
          <cell r="AC158">
            <v>11731.3</v>
          </cell>
          <cell r="AD158">
            <v>11940.2</v>
          </cell>
          <cell r="AE158">
            <v>12278.7</v>
          </cell>
          <cell r="AF158">
            <v>12557.4</v>
          </cell>
          <cell r="AG158">
            <v>12953.6</v>
          </cell>
          <cell r="AH158">
            <v>13283.4</v>
          </cell>
          <cell r="AI158">
            <v>13486.5</v>
          </cell>
          <cell r="AJ158">
            <v>13598.5</v>
          </cell>
          <cell r="AK158">
            <v>14427.4</v>
          </cell>
          <cell r="AL158">
            <v>14490.4</v>
          </cell>
          <cell r="AM158">
            <v>15467.6</v>
          </cell>
          <cell r="AN158">
            <v>15661.8</v>
          </cell>
          <cell r="AO158">
            <v>14977.5</v>
          </cell>
          <cell r="AP158">
            <v>15909.3</v>
          </cell>
          <cell r="AQ158">
            <v>17021.7</v>
          </cell>
          <cell r="AR158">
            <v>17348.599999999999</v>
          </cell>
          <cell r="AS158">
            <v>18621.3</v>
          </cell>
          <cell r="AT158">
            <v>19116.2</v>
          </cell>
          <cell r="AU158">
            <v>19697.599999999999</v>
          </cell>
          <cell r="AV158">
            <v>21560</v>
          </cell>
          <cell r="AW158">
            <v>22485.3</v>
          </cell>
          <cell r="AX158">
            <v>27132.400000000001</v>
          </cell>
          <cell r="AY158">
            <v>30545.599999999999</v>
          </cell>
          <cell r="AZ158">
            <v>32478</v>
          </cell>
          <cell r="BA158">
            <v>34176.1</v>
          </cell>
          <cell r="BB158">
            <v>35980.6</v>
          </cell>
          <cell r="BC158">
            <v>37561.1</v>
          </cell>
          <cell r="BD158">
            <v>38336.1</v>
          </cell>
          <cell r="BE158">
            <v>36961.599999999999</v>
          </cell>
          <cell r="BF158">
            <v>29970.1</v>
          </cell>
          <cell r="BG158">
            <v>22890.799999999999</v>
          </cell>
          <cell r="BH158">
            <v>23625.200000000001</v>
          </cell>
          <cell r="BI158">
            <v>22720.6</v>
          </cell>
          <cell r="BJ158">
            <v>24298.9</v>
          </cell>
          <cell r="BK158">
            <v>25141.8</v>
          </cell>
          <cell r="BL158">
            <v>23052.7</v>
          </cell>
          <cell r="BM158">
            <v>24614.3</v>
          </cell>
          <cell r="BN158">
            <v>25307.4</v>
          </cell>
          <cell r="BO158">
            <v>25250.3</v>
          </cell>
          <cell r="BP158">
            <v>25260</v>
          </cell>
          <cell r="BQ158">
            <v>26272.799999999999</v>
          </cell>
          <cell r="BR158">
            <v>27221.5</v>
          </cell>
          <cell r="BS158">
            <v>26376.5</v>
          </cell>
          <cell r="BT158">
            <v>26584.1</v>
          </cell>
          <cell r="BU158">
            <v>26274.1</v>
          </cell>
          <cell r="BV158">
            <v>24649.5</v>
          </cell>
          <cell r="BW158">
            <v>25030.3</v>
          </cell>
          <cell r="BX158">
            <v>25133.7</v>
          </cell>
          <cell r="BY158">
            <v>25319</v>
          </cell>
          <cell r="BZ158">
            <v>25368.799999999999</v>
          </cell>
          <cell r="CA158">
            <v>25318.2</v>
          </cell>
          <cell r="CB158">
            <v>26122.799999999999</v>
          </cell>
          <cell r="CC158">
            <v>26342.3</v>
          </cell>
          <cell r="CD158">
            <v>26645.5</v>
          </cell>
          <cell r="CE158">
            <v>26930.7</v>
          </cell>
          <cell r="CF158">
            <v>26525.7</v>
          </cell>
          <cell r="CG158">
            <v>30593.5</v>
          </cell>
          <cell r="CH158">
            <v>27555.4</v>
          </cell>
          <cell r="CI158">
            <v>28139.5</v>
          </cell>
          <cell r="CJ158">
            <v>26687</v>
          </cell>
          <cell r="CK158">
            <v>26861.5</v>
          </cell>
          <cell r="CL158">
            <v>27261.599999999999</v>
          </cell>
          <cell r="CM158">
            <v>27890.400000000001</v>
          </cell>
          <cell r="CN158">
            <v>28489.599999999999</v>
          </cell>
          <cell r="CO158">
            <v>29481.4</v>
          </cell>
        </row>
        <row r="167">
          <cell r="B167" t="str">
            <v>1995Q1</v>
          </cell>
          <cell r="C167" t="str">
            <v>1995Q2</v>
          </cell>
          <cell r="D167" t="str">
            <v>1995Q3</v>
          </cell>
          <cell r="E167" t="str">
            <v>1995Q4</v>
          </cell>
          <cell r="F167" t="str">
            <v>1996Q1</v>
          </cell>
          <cell r="G167" t="str">
            <v>1996Q2</v>
          </cell>
          <cell r="H167" t="str">
            <v>1996Q3</v>
          </cell>
          <cell r="I167" t="str">
            <v>1996Q4</v>
          </cell>
          <cell r="J167" t="str">
            <v>1997Q1</v>
          </cell>
          <cell r="K167" t="str">
            <v>1997Q2</v>
          </cell>
          <cell r="L167" t="str">
            <v>1997Q3</v>
          </cell>
          <cell r="M167" t="str">
            <v>1997Q4</v>
          </cell>
          <cell r="N167" t="str">
            <v>1998Q1</v>
          </cell>
          <cell r="O167" t="str">
            <v>1998Q2</v>
          </cell>
          <cell r="P167" t="str">
            <v>1998Q3</v>
          </cell>
          <cell r="Q167" t="str">
            <v>1998Q4</v>
          </cell>
          <cell r="R167" t="str">
            <v>1999Q1</v>
          </cell>
          <cell r="S167" t="str">
            <v>1999Q2</v>
          </cell>
          <cell r="T167" t="str">
            <v>1999Q3</v>
          </cell>
          <cell r="U167" t="str">
            <v>1999Q4</v>
          </cell>
          <cell r="V167" t="str">
            <v>2000Q1</v>
          </cell>
          <cell r="W167" t="str">
            <v>2000Q2</v>
          </cell>
          <cell r="X167" t="str">
            <v>2000Q3</v>
          </cell>
          <cell r="Y167" t="str">
            <v>2000Q4</v>
          </cell>
          <cell r="Z167" t="str">
            <v>2001Q1</v>
          </cell>
          <cell r="AA167" t="str">
            <v>2001Q2</v>
          </cell>
          <cell r="AB167" t="str">
            <v>2001Q3</v>
          </cell>
          <cell r="AC167" t="str">
            <v>2001Q4</v>
          </cell>
          <cell r="AD167" t="str">
            <v>2002Q1</v>
          </cell>
          <cell r="AE167" t="str">
            <v>2002Q2</v>
          </cell>
          <cell r="AF167" t="str">
            <v>2002Q3</v>
          </cell>
          <cell r="AG167" t="str">
            <v>2002Q4</v>
          </cell>
          <cell r="AH167" t="str">
            <v>2003Q1</v>
          </cell>
          <cell r="AI167" t="str">
            <v>2003Q2</v>
          </cell>
          <cell r="AJ167" t="str">
            <v>2003Q3</v>
          </cell>
          <cell r="AK167" t="str">
            <v>2003Q4</v>
          </cell>
          <cell r="AL167" t="str">
            <v>2004Q1</v>
          </cell>
          <cell r="AM167" t="str">
            <v>2004Q2</v>
          </cell>
          <cell r="AN167" t="str">
            <v>2004Q3</v>
          </cell>
          <cell r="AO167" t="str">
            <v>2004Q4</v>
          </cell>
          <cell r="AP167" t="str">
            <v>2005Q1</v>
          </cell>
          <cell r="AQ167" t="str">
            <v>2005Q2</v>
          </cell>
          <cell r="AR167" t="str">
            <v>2005Q3</v>
          </cell>
          <cell r="AS167" t="str">
            <v>2005Q4</v>
          </cell>
          <cell r="AT167" t="str">
            <v>2006Q1</v>
          </cell>
          <cell r="AU167" t="str">
            <v>2006Q2</v>
          </cell>
          <cell r="AV167" t="str">
            <v>2006Q3</v>
          </cell>
          <cell r="AW167" t="str">
            <v>2006Q4</v>
          </cell>
          <cell r="AX167" t="str">
            <v>2007Q1</v>
          </cell>
          <cell r="AY167" t="str">
            <v>2007Q2</v>
          </cell>
          <cell r="AZ167" t="str">
            <v>2007Q3</v>
          </cell>
          <cell r="BA167" t="str">
            <v>2007Q4</v>
          </cell>
          <cell r="BB167" t="str">
            <v>2008Q1</v>
          </cell>
          <cell r="BC167" t="str">
            <v>2008Q2</v>
          </cell>
          <cell r="BD167" t="str">
            <v>2008Q3</v>
          </cell>
          <cell r="BE167" t="str">
            <v>2008Q4</v>
          </cell>
          <cell r="BF167" t="str">
            <v>2009Q1</v>
          </cell>
          <cell r="BG167" t="str">
            <v>2009Q2</v>
          </cell>
          <cell r="BH167" t="str">
            <v>2009Q3</v>
          </cell>
          <cell r="BI167" t="str">
            <v>2009Q4</v>
          </cell>
          <cell r="BJ167" t="str">
            <v>2010Q1</v>
          </cell>
          <cell r="BK167" t="str">
            <v>2010Q2</v>
          </cell>
          <cell r="BL167" t="str">
            <v>2010Q3</v>
          </cell>
          <cell r="BM167" t="str">
            <v>2010Q4</v>
          </cell>
          <cell r="BN167" t="str">
            <v>2011Q1</v>
          </cell>
          <cell r="BO167" t="str">
            <v>2011Q2</v>
          </cell>
          <cell r="BP167" t="str">
            <v>2011Q3</v>
          </cell>
          <cell r="BQ167" t="str">
            <v>2011Q4</v>
          </cell>
          <cell r="BR167" t="str">
            <v>2012Q1</v>
          </cell>
          <cell r="BS167" t="str">
            <v>2012Q2</v>
          </cell>
          <cell r="BT167" t="str">
            <v>2012Q3</v>
          </cell>
          <cell r="BU167" t="str">
            <v>2012Q4</v>
          </cell>
          <cell r="BV167" t="str">
            <v>2013Q1</v>
          </cell>
          <cell r="BW167" t="str">
            <v>2013Q2</v>
          </cell>
          <cell r="BX167" t="str">
            <v>2013Q3</v>
          </cell>
          <cell r="BY167" t="str">
            <v>2013Q4</v>
          </cell>
          <cell r="BZ167" t="str">
            <v>2014Q1</v>
          </cell>
          <cell r="CA167" t="str">
            <v>2014Q2</v>
          </cell>
          <cell r="CB167" t="str">
            <v>2014Q3</v>
          </cell>
          <cell r="CC167" t="str">
            <v>2014Q4</v>
          </cell>
          <cell r="CD167" t="str">
            <v>2015Q1</v>
          </cell>
          <cell r="CE167" t="str">
            <v>2015Q2</v>
          </cell>
          <cell r="CF167" t="str">
            <v>2015Q3</v>
          </cell>
          <cell r="CG167" t="str">
            <v>2015Q4</v>
          </cell>
          <cell r="CH167" t="str">
            <v>2016Q1</v>
          </cell>
          <cell r="CI167" t="str">
            <v>2016Q2</v>
          </cell>
          <cell r="CJ167" t="str">
            <v>2016Q3</v>
          </cell>
          <cell r="CK167" t="str">
            <v>2016Q4</v>
          </cell>
          <cell r="CL167" t="str">
            <v>2017Q1</v>
          </cell>
          <cell r="CM167" t="str">
            <v>2017Q2</v>
          </cell>
          <cell r="CN167" t="str">
            <v>2017Q3</v>
          </cell>
          <cell r="CO167" t="str">
            <v>2017Q4</v>
          </cell>
        </row>
        <row r="170">
          <cell r="B170">
            <v>417515.3</v>
          </cell>
          <cell r="C170">
            <v>423130.6</v>
          </cell>
          <cell r="D170">
            <v>418168</v>
          </cell>
          <cell r="E170">
            <v>426034.8</v>
          </cell>
          <cell r="F170">
            <v>433119.1</v>
          </cell>
          <cell r="G170">
            <v>435331</v>
          </cell>
          <cell r="H170">
            <v>442987.8</v>
          </cell>
          <cell r="I170">
            <v>456384.8</v>
          </cell>
          <cell r="J170">
            <v>467839.8</v>
          </cell>
          <cell r="K170">
            <v>484891.4</v>
          </cell>
          <cell r="L170">
            <v>502598.1</v>
          </cell>
          <cell r="M170">
            <v>509802.2</v>
          </cell>
          <cell r="N170">
            <v>520682</v>
          </cell>
          <cell r="O170">
            <v>527308.30000000005</v>
          </cell>
          <cell r="P170">
            <v>529289.5</v>
          </cell>
          <cell r="Q170">
            <v>526020.30000000005</v>
          </cell>
          <cell r="R170">
            <v>530669.9</v>
          </cell>
          <cell r="S170">
            <v>546859.5</v>
          </cell>
          <cell r="T170">
            <v>562364.69999999995</v>
          </cell>
          <cell r="U170">
            <v>579573.80000000005</v>
          </cell>
          <cell r="V170">
            <v>602949.4</v>
          </cell>
          <cell r="W170">
            <v>620690.6</v>
          </cell>
          <cell r="X170">
            <v>636537.5</v>
          </cell>
          <cell r="Y170">
            <v>660655.80000000005</v>
          </cell>
          <cell r="Z170">
            <v>660776.19999999995</v>
          </cell>
          <cell r="AA170">
            <v>654692.5</v>
          </cell>
          <cell r="AB170">
            <v>652510.5</v>
          </cell>
          <cell r="AC170">
            <v>653084.9</v>
          </cell>
          <cell r="AD170">
            <v>658216.9</v>
          </cell>
          <cell r="AE170">
            <v>668712.5</v>
          </cell>
          <cell r="AF170">
            <v>673669.5</v>
          </cell>
          <cell r="AG170">
            <v>678263.5</v>
          </cell>
          <cell r="AH170">
            <v>668047.19999999995</v>
          </cell>
          <cell r="AI170">
            <v>665143.80000000005</v>
          </cell>
          <cell r="AJ170">
            <v>675952.8</v>
          </cell>
          <cell r="AK170">
            <v>692619.9</v>
          </cell>
          <cell r="AL170">
            <v>708531.9</v>
          </cell>
          <cell r="AM170">
            <v>729106.3</v>
          </cell>
          <cell r="AN170">
            <v>730874.9</v>
          </cell>
          <cell r="AO170">
            <v>739636.8</v>
          </cell>
          <cell r="AP170">
            <v>743935.6</v>
          </cell>
          <cell r="AQ170">
            <v>756894.2</v>
          </cell>
          <cell r="AR170">
            <v>774737.2</v>
          </cell>
          <cell r="AS170">
            <v>788512.7</v>
          </cell>
          <cell r="AT170">
            <v>809888.9</v>
          </cell>
          <cell r="AU170">
            <v>826626.8</v>
          </cell>
          <cell r="AV170">
            <v>836431.5</v>
          </cell>
          <cell r="AW170">
            <v>862062.8</v>
          </cell>
          <cell r="AX170">
            <v>874265.4</v>
          </cell>
          <cell r="AY170">
            <v>889015.7</v>
          </cell>
          <cell r="AZ170">
            <v>902601.1</v>
          </cell>
          <cell r="BA170">
            <v>907835.9</v>
          </cell>
          <cell r="BB170">
            <v>918574.5</v>
          </cell>
          <cell r="BC170">
            <v>917481.1</v>
          </cell>
          <cell r="BD170">
            <v>906321</v>
          </cell>
          <cell r="BE170">
            <v>852625.2</v>
          </cell>
          <cell r="BF170">
            <v>776807.8</v>
          </cell>
          <cell r="BG170">
            <v>772236</v>
          </cell>
          <cell r="BH170">
            <v>791671.5</v>
          </cell>
          <cell r="BI170">
            <v>812412.5</v>
          </cell>
          <cell r="BJ170">
            <v>831879.8</v>
          </cell>
          <cell r="BK170">
            <v>872847</v>
          </cell>
          <cell r="BL170">
            <v>888927.7</v>
          </cell>
          <cell r="BM170">
            <v>908963.9</v>
          </cell>
          <cell r="BN170">
            <v>926053.6</v>
          </cell>
          <cell r="BO170">
            <v>931733</v>
          </cell>
          <cell r="BP170">
            <v>939916.1</v>
          </cell>
          <cell r="BQ170">
            <v>940930.8</v>
          </cell>
          <cell r="BR170">
            <v>951240</v>
          </cell>
          <cell r="BS170">
            <v>958886.8</v>
          </cell>
          <cell r="BT170">
            <v>966476.2</v>
          </cell>
          <cell r="BU170">
            <v>963857.7</v>
          </cell>
          <cell r="BV170">
            <v>965109</v>
          </cell>
          <cell r="BW170">
            <v>976173.6</v>
          </cell>
          <cell r="BX170">
            <v>985467.3</v>
          </cell>
          <cell r="BY170">
            <v>996440.8</v>
          </cell>
          <cell r="BZ170">
            <v>1005706.7</v>
          </cell>
          <cell r="CA170">
            <v>1016175.6</v>
          </cell>
          <cell r="CB170">
            <v>1034571.4</v>
          </cell>
          <cell r="CC170">
            <v>1047979.9</v>
          </cell>
          <cell r="CD170">
            <v>1073663.3999999999</v>
          </cell>
          <cell r="CE170">
            <v>1088349.1000000001</v>
          </cell>
          <cell r="CF170">
            <v>1091600.3999999999</v>
          </cell>
          <cell r="CG170">
            <v>1102626.6000000001</v>
          </cell>
          <cell r="CH170">
            <v>1107702.3</v>
          </cell>
          <cell r="CI170">
            <v>1122925.2</v>
          </cell>
          <cell r="CJ170">
            <v>1127703</v>
          </cell>
          <cell r="CK170">
            <v>1144785.2</v>
          </cell>
          <cell r="CL170">
            <v>1160352.1000000001</v>
          </cell>
          <cell r="CM170">
            <v>1173777.1000000001</v>
          </cell>
          <cell r="CN170">
            <v>1193201.6000000001</v>
          </cell>
          <cell r="CO170">
            <v>1219926.7</v>
          </cell>
        </row>
        <row r="171">
          <cell r="B171">
            <v>7535.4</v>
          </cell>
          <cell r="C171">
            <v>8326.9</v>
          </cell>
          <cell r="D171">
            <v>9096.2999999999993</v>
          </cell>
          <cell r="E171">
            <v>10599.4</v>
          </cell>
          <cell r="F171">
            <v>9448.1</v>
          </cell>
          <cell r="G171">
            <v>9373.7999999999993</v>
          </cell>
          <cell r="H171">
            <v>9377.9</v>
          </cell>
          <cell r="I171">
            <v>10018</v>
          </cell>
          <cell r="J171">
            <v>10831.9</v>
          </cell>
          <cell r="K171">
            <v>10892.8</v>
          </cell>
          <cell r="L171">
            <v>10675</v>
          </cell>
          <cell r="M171">
            <v>10220</v>
          </cell>
          <cell r="N171">
            <v>11277.3</v>
          </cell>
          <cell r="O171">
            <v>10429.200000000001</v>
          </cell>
          <cell r="P171">
            <v>10030.200000000001</v>
          </cell>
          <cell r="Q171">
            <v>10253.299999999999</v>
          </cell>
          <cell r="R171">
            <v>12176.1</v>
          </cell>
          <cell r="S171">
            <v>10601.1</v>
          </cell>
          <cell r="T171">
            <v>11891.5</v>
          </cell>
          <cell r="U171">
            <v>12001</v>
          </cell>
          <cell r="V171">
            <v>12159.7</v>
          </cell>
          <cell r="W171">
            <v>13165</v>
          </cell>
          <cell r="X171">
            <v>13851.2</v>
          </cell>
          <cell r="Y171">
            <v>14894</v>
          </cell>
          <cell r="Z171">
            <v>15407.1</v>
          </cell>
          <cell r="AA171">
            <v>15403.2</v>
          </cell>
          <cell r="AB171">
            <v>15105.1</v>
          </cell>
          <cell r="AC171">
            <v>15271.8</v>
          </cell>
          <cell r="AD171">
            <v>16186.5</v>
          </cell>
          <cell r="AE171">
            <v>17765.2</v>
          </cell>
          <cell r="AF171">
            <v>19230.7</v>
          </cell>
          <cell r="AG171">
            <v>18170.8</v>
          </cell>
          <cell r="AH171">
            <v>18545.099999999999</v>
          </cell>
          <cell r="AI171">
            <v>18782.7</v>
          </cell>
          <cell r="AJ171">
            <v>20166.099999999999</v>
          </cell>
          <cell r="AK171">
            <v>20421.2</v>
          </cell>
          <cell r="AL171">
            <v>21265.7</v>
          </cell>
          <cell r="AM171">
            <v>22744.3</v>
          </cell>
          <cell r="AN171">
            <v>22288.799999999999</v>
          </cell>
          <cell r="AO171">
            <v>22926.1</v>
          </cell>
          <cell r="AP171">
            <v>23001.9</v>
          </cell>
          <cell r="AQ171">
            <v>23335.5</v>
          </cell>
          <cell r="AR171">
            <v>24215.9</v>
          </cell>
          <cell r="AS171">
            <v>25034</v>
          </cell>
          <cell r="AT171">
            <v>25701.200000000001</v>
          </cell>
          <cell r="AU171">
            <v>25587.599999999999</v>
          </cell>
          <cell r="AV171">
            <v>26493.200000000001</v>
          </cell>
          <cell r="AW171">
            <v>27351.3</v>
          </cell>
          <cell r="AX171">
            <v>28038.1</v>
          </cell>
          <cell r="AY171">
            <v>26355.7</v>
          </cell>
          <cell r="AZ171">
            <v>27459.9</v>
          </cell>
          <cell r="BA171">
            <v>31198.2</v>
          </cell>
          <cell r="BB171">
            <v>28307.599999999999</v>
          </cell>
          <cell r="BC171">
            <v>27386.799999999999</v>
          </cell>
          <cell r="BD171">
            <v>27332.3</v>
          </cell>
          <cell r="BE171">
            <v>25962.6</v>
          </cell>
          <cell r="BF171">
            <v>25420.9</v>
          </cell>
          <cell r="BG171">
            <v>24820.1</v>
          </cell>
          <cell r="BH171">
            <v>26548.1</v>
          </cell>
          <cell r="BI171">
            <v>27195</v>
          </cell>
          <cell r="BJ171">
            <v>27655.7</v>
          </cell>
          <cell r="BK171">
            <v>30348.1</v>
          </cell>
          <cell r="BL171">
            <v>30852.5</v>
          </cell>
          <cell r="BM171">
            <v>32484.799999999999</v>
          </cell>
          <cell r="BN171">
            <v>34288.800000000003</v>
          </cell>
          <cell r="BO171">
            <v>33147.1</v>
          </cell>
          <cell r="BP171">
            <v>34132.9</v>
          </cell>
          <cell r="BQ171">
            <v>35299.300000000003</v>
          </cell>
          <cell r="BR171">
            <v>34005</v>
          </cell>
          <cell r="BS171">
            <v>35940.5</v>
          </cell>
          <cell r="BT171">
            <v>33989.300000000003</v>
          </cell>
          <cell r="BU171">
            <v>35428.9</v>
          </cell>
          <cell r="BV171">
            <v>37507.699999999997</v>
          </cell>
          <cell r="BW171">
            <v>40244.699999999997</v>
          </cell>
          <cell r="BX171">
            <v>41815.800000000003</v>
          </cell>
          <cell r="BY171">
            <v>43480.6</v>
          </cell>
          <cell r="BZ171">
            <v>43065.4</v>
          </cell>
          <cell r="CA171">
            <v>43034.7</v>
          </cell>
          <cell r="CB171">
            <v>44932.6</v>
          </cell>
          <cell r="CC171">
            <v>45782.3</v>
          </cell>
          <cell r="CD171">
            <v>46249.8</v>
          </cell>
          <cell r="CE171">
            <v>46134.8</v>
          </cell>
          <cell r="CF171">
            <v>46554.2</v>
          </cell>
          <cell r="CG171">
            <v>46550.1</v>
          </cell>
          <cell r="CH171">
            <v>48468.2</v>
          </cell>
          <cell r="CI171">
            <v>50069.4</v>
          </cell>
          <cell r="CJ171">
            <v>50426.7</v>
          </cell>
          <cell r="CK171">
            <v>51829.5</v>
          </cell>
          <cell r="CL171">
            <v>53896.7</v>
          </cell>
          <cell r="CM171">
            <v>54065.1</v>
          </cell>
          <cell r="CN171">
            <v>54986.1</v>
          </cell>
          <cell r="CO171">
            <v>55922.7</v>
          </cell>
        </row>
        <row r="180">
          <cell r="B180" t="str">
            <v>1995Q1</v>
          </cell>
          <cell r="C180" t="str">
            <v>1995Q2</v>
          </cell>
          <cell r="D180" t="str">
            <v>1995Q3</v>
          </cell>
          <cell r="E180" t="str">
            <v>1995Q4</v>
          </cell>
          <cell r="F180" t="str">
            <v>1996Q1</v>
          </cell>
          <cell r="G180" t="str">
            <v>1996Q2</v>
          </cell>
          <cell r="H180" t="str">
            <v>1996Q3</v>
          </cell>
          <cell r="I180" t="str">
            <v>1996Q4</v>
          </cell>
          <cell r="J180" t="str">
            <v>1997Q1</v>
          </cell>
          <cell r="K180" t="str">
            <v>1997Q2</v>
          </cell>
          <cell r="L180" t="str">
            <v>1997Q3</v>
          </cell>
          <cell r="M180" t="str">
            <v>1997Q4</v>
          </cell>
          <cell r="N180" t="str">
            <v>1998Q1</v>
          </cell>
          <cell r="O180" t="str">
            <v>1998Q2</v>
          </cell>
          <cell r="P180" t="str">
            <v>1998Q3</v>
          </cell>
          <cell r="Q180" t="str">
            <v>1998Q4</v>
          </cell>
          <cell r="R180" t="str">
            <v>1999Q1</v>
          </cell>
          <cell r="S180" t="str">
            <v>1999Q2</v>
          </cell>
          <cell r="T180" t="str">
            <v>1999Q3</v>
          </cell>
          <cell r="U180" t="str">
            <v>1999Q4</v>
          </cell>
          <cell r="V180" t="str">
            <v>2000Q1</v>
          </cell>
          <cell r="W180" t="str">
            <v>2000Q2</v>
          </cell>
          <cell r="X180" t="str">
            <v>2000Q3</v>
          </cell>
          <cell r="Y180" t="str">
            <v>2000Q4</v>
          </cell>
          <cell r="Z180" t="str">
            <v>2001Q1</v>
          </cell>
          <cell r="AA180" t="str">
            <v>2001Q2</v>
          </cell>
          <cell r="AB180" t="str">
            <v>2001Q3</v>
          </cell>
          <cell r="AC180" t="str">
            <v>2001Q4</v>
          </cell>
          <cell r="AD180" t="str">
            <v>2002Q1</v>
          </cell>
          <cell r="AE180" t="str">
            <v>2002Q2</v>
          </cell>
          <cell r="AF180" t="str">
            <v>2002Q3</v>
          </cell>
          <cell r="AG180" t="str">
            <v>2002Q4</v>
          </cell>
          <cell r="AH180" t="str">
            <v>2003Q1</v>
          </cell>
          <cell r="AI180" t="str">
            <v>2003Q2</v>
          </cell>
          <cell r="AJ180" t="str">
            <v>2003Q3</v>
          </cell>
          <cell r="AK180" t="str">
            <v>2003Q4</v>
          </cell>
          <cell r="AL180" t="str">
            <v>2004Q1</v>
          </cell>
          <cell r="AM180" t="str">
            <v>2004Q2</v>
          </cell>
          <cell r="AN180" t="str">
            <v>2004Q3</v>
          </cell>
          <cell r="AO180" t="str">
            <v>2004Q4</v>
          </cell>
          <cell r="AP180" t="str">
            <v>2005Q1</v>
          </cell>
          <cell r="AQ180" t="str">
            <v>2005Q2</v>
          </cell>
          <cell r="AR180" t="str">
            <v>2005Q3</v>
          </cell>
          <cell r="AS180" t="str">
            <v>2005Q4</v>
          </cell>
          <cell r="AT180" t="str">
            <v>2006Q1</v>
          </cell>
          <cell r="AU180" t="str">
            <v>2006Q2</v>
          </cell>
          <cell r="AV180" t="str">
            <v>2006Q3</v>
          </cell>
          <cell r="AW180" t="str">
            <v>2006Q4</v>
          </cell>
          <cell r="AX180" t="str">
            <v>2007Q1</v>
          </cell>
          <cell r="AY180" t="str">
            <v>2007Q2</v>
          </cell>
          <cell r="AZ180" t="str">
            <v>2007Q3</v>
          </cell>
          <cell r="BA180" t="str">
            <v>2007Q4</v>
          </cell>
          <cell r="BB180" t="str">
            <v>2008Q1</v>
          </cell>
          <cell r="BC180" t="str">
            <v>2008Q2</v>
          </cell>
          <cell r="BD180" t="str">
            <v>2008Q3</v>
          </cell>
          <cell r="BE180" t="str">
            <v>2008Q4</v>
          </cell>
          <cell r="BF180" t="str">
            <v>2009Q1</v>
          </cell>
          <cell r="BG180" t="str">
            <v>2009Q2</v>
          </cell>
          <cell r="BH180" t="str">
            <v>2009Q3</v>
          </cell>
          <cell r="BI180" t="str">
            <v>2009Q4</v>
          </cell>
          <cell r="BJ180" t="str">
            <v>2010Q1</v>
          </cell>
          <cell r="BK180" t="str">
            <v>2010Q2</v>
          </cell>
          <cell r="BL180" t="str">
            <v>2010Q3</v>
          </cell>
          <cell r="BM180" t="str">
            <v>2010Q4</v>
          </cell>
          <cell r="BN180" t="str">
            <v>2011Q1</v>
          </cell>
          <cell r="BO180" t="str">
            <v>2011Q2</v>
          </cell>
          <cell r="BP180" t="str">
            <v>2011Q3</v>
          </cell>
          <cell r="BQ180" t="str">
            <v>2011Q4</v>
          </cell>
          <cell r="BR180" t="str">
            <v>2012Q1</v>
          </cell>
          <cell r="BS180" t="str">
            <v>2012Q2</v>
          </cell>
          <cell r="BT180" t="str">
            <v>2012Q3</v>
          </cell>
          <cell r="BU180" t="str">
            <v>2012Q4</v>
          </cell>
          <cell r="BV180" t="str">
            <v>2013Q1</v>
          </cell>
          <cell r="BW180" t="str">
            <v>2013Q2</v>
          </cell>
          <cell r="BX180" t="str">
            <v>2013Q3</v>
          </cell>
          <cell r="BY180" t="str">
            <v>2013Q4</v>
          </cell>
          <cell r="BZ180" t="str">
            <v>2014Q1</v>
          </cell>
          <cell r="CA180" t="str">
            <v>2014Q2</v>
          </cell>
          <cell r="CB180" t="str">
            <v>2014Q3</v>
          </cell>
          <cell r="CC180" t="str">
            <v>2014Q4</v>
          </cell>
          <cell r="CD180" t="str">
            <v>2015Q1</v>
          </cell>
          <cell r="CE180" t="str">
            <v>2015Q2</v>
          </cell>
          <cell r="CF180" t="str">
            <v>2015Q3</v>
          </cell>
          <cell r="CG180" t="str">
            <v>2015Q4</v>
          </cell>
          <cell r="CH180" t="str">
            <v>2016Q1</v>
          </cell>
          <cell r="CI180" t="str">
            <v>2016Q2</v>
          </cell>
          <cell r="CJ180" t="str">
            <v>2016Q3</v>
          </cell>
          <cell r="CK180" t="str">
            <v>2016Q4</v>
          </cell>
          <cell r="CL180" t="str">
            <v>2017Q1</v>
          </cell>
          <cell r="CM180" t="str">
            <v>2017Q2</v>
          </cell>
          <cell r="CN180" t="str">
            <v>2017Q3</v>
          </cell>
          <cell r="CO180" t="str">
            <v>2017Q4</v>
          </cell>
        </row>
        <row r="183">
          <cell r="B183">
            <v>394598.5</v>
          </cell>
          <cell r="C183">
            <v>401555.8</v>
          </cell>
          <cell r="D183">
            <v>402832.3</v>
          </cell>
          <cell r="E183">
            <v>409619.4</v>
          </cell>
          <cell r="F183">
            <v>412114.5</v>
          </cell>
          <cell r="G183">
            <v>412926.1</v>
          </cell>
          <cell r="H183">
            <v>418300.4</v>
          </cell>
          <cell r="I183">
            <v>429967.9</v>
          </cell>
          <cell r="J183">
            <v>439945.7</v>
          </cell>
          <cell r="K183">
            <v>452959.5</v>
          </cell>
          <cell r="L183">
            <v>466278.9</v>
          </cell>
          <cell r="M183">
            <v>476966.6</v>
          </cell>
          <cell r="N183">
            <v>494528.4</v>
          </cell>
          <cell r="O183">
            <v>501017.7</v>
          </cell>
          <cell r="P183">
            <v>509046.4</v>
          </cell>
          <cell r="Q183">
            <v>515571.20000000001</v>
          </cell>
          <cell r="R183">
            <v>524228.7</v>
          </cell>
          <cell r="S183">
            <v>536150.69999999995</v>
          </cell>
          <cell r="T183">
            <v>550262.9</v>
          </cell>
          <cell r="U183">
            <v>564781.9</v>
          </cell>
          <cell r="V183">
            <v>582773.6</v>
          </cell>
          <cell r="W183">
            <v>602484.9</v>
          </cell>
          <cell r="X183">
            <v>619896.5</v>
          </cell>
          <cell r="Y183">
            <v>640860.80000000005</v>
          </cell>
          <cell r="Z183">
            <v>631708.5</v>
          </cell>
          <cell r="AA183">
            <v>629887.9</v>
          </cell>
          <cell r="AB183">
            <v>624182.69999999995</v>
          </cell>
          <cell r="AC183">
            <v>617882.30000000005</v>
          </cell>
          <cell r="AD183">
            <v>619317.9</v>
          </cell>
          <cell r="AE183">
            <v>628102</v>
          </cell>
          <cell r="AF183">
            <v>631003.19999999995</v>
          </cell>
          <cell r="AG183">
            <v>639074.19999999995</v>
          </cell>
          <cell r="AH183">
            <v>644385.9</v>
          </cell>
          <cell r="AI183">
            <v>641751.4</v>
          </cell>
          <cell r="AJ183">
            <v>646005.6</v>
          </cell>
          <cell r="AK183">
            <v>662905.59999999998</v>
          </cell>
          <cell r="AL183">
            <v>672034.2</v>
          </cell>
          <cell r="AM183">
            <v>689555.5</v>
          </cell>
          <cell r="AN183">
            <v>699325.1</v>
          </cell>
          <cell r="AO183">
            <v>709852.9</v>
          </cell>
          <cell r="AP183">
            <v>709323.2</v>
          </cell>
          <cell r="AQ183">
            <v>729380</v>
          </cell>
          <cell r="AR183">
            <v>742069.5</v>
          </cell>
          <cell r="AS183">
            <v>761338.2</v>
          </cell>
          <cell r="AT183">
            <v>780711.4</v>
          </cell>
          <cell r="AU183">
            <v>793195.2</v>
          </cell>
          <cell r="AV183">
            <v>799518</v>
          </cell>
          <cell r="AW183">
            <v>824156.7</v>
          </cell>
          <cell r="AX183">
            <v>837910.9</v>
          </cell>
          <cell r="AY183">
            <v>846013.8</v>
          </cell>
          <cell r="AZ183">
            <v>861667.4</v>
          </cell>
          <cell r="BA183">
            <v>864355.3</v>
          </cell>
          <cell r="BB183">
            <v>871528</v>
          </cell>
          <cell r="BC183">
            <v>869860.2</v>
          </cell>
          <cell r="BD183">
            <v>862451</v>
          </cell>
          <cell r="BE183">
            <v>823990.8</v>
          </cell>
          <cell r="BF183">
            <v>760832</v>
          </cell>
          <cell r="BG183">
            <v>743266.1</v>
          </cell>
          <cell r="BH183">
            <v>762921.5</v>
          </cell>
          <cell r="BI183">
            <v>777634.8</v>
          </cell>
          <cell r="BJ183">
            <v>799364.1</v>
          </cell>
          <cell r="BK183">
            <v>835687.6</v>
          </cell>
          <cell r="BL183">
            <v>844576.1</v>
          </cell>
          <cell r="BM183">
            <v>860671.7</v>
          </cell>
          <cell r="BN183">
            <v>874014.7</v>
          </cell>
          <cell r="BO183">
            <v>875158</v>
          </cell>
          <cell r="BP183">
            <v>877485.7</v>
          </cell>
          <cell r="BQ183">
            <v>866144.2</v>
          </cell>
          <cell r="BR183">
            <v>868265.6</v>
          </cell>
          <cell r="BS183">
            <v>866831.2</v>
          </cell>
          <cell r="BT183">
            <v>867110.40000000002</v>
          </cell>
          <cell r="BU183">
            <v>861194.7</v>
          </cell>
          <cell r="BV183">
            <v>863432.1</v>
          </cell>
          <cell r="BW183">
            <v>872748.6</v>
          </cell>
          <cell r="BX183">
            <v>884883</v>
          </cell>
          <cell r="BY183">
            <v>890487.5</v>
          </cell>
          <cell r="BZ183">
            <v>901515.5</v>
          </cell>
          <cell r="CA183">
            <v>913763.6</v>
          </cell>
          <cell r="CB183">
            <v>928512.8</v>
          </cell>
          <cell r="CC183">
            <v>938066</v>
          </cell>
          <cell r="CD183">
            <v>964670.1</v>
          </cell>
          <cell r="CE183">
            <v>972862.2</v>
          </cell>
          <cell r="CF183">
            <v>983404.7</v>
          </cell>
          <cell r="CG183">
            <v>1000760.7</v>
          </cell>
          <cell r="CH183">
            <v>1005007.4</v>
          </cell>
          <cell r="CI183">
            <v>1024907.1</v>
          </cell>
          <cell r="CJ183">
            <v>1031300.1</v>
          </cell>
          <cell r="CK183">
            <v>1049138.3999999999</v>
          </cell>
          <cell r="CL183">
            <v>1052425.7</v>
          </cell>
          <cell r="CM183">
            <v>1071062.5</v>
          </cell>
          <cell r="CN183">
            <v>1078031.7</v>
          </cell>
          <cell r="CO183">
            <v>1094851.3999999999</v>
          </cell>
        </row>
        <row r="184">
          <cell r="B184">
            <v>7918.2</v>
          </cell>
          <cell r="C184">
            <v>9865.2999999999993</v>
          </cell>
          <cell r="D184">
            <v>9898.5</v>
          </cell>
          <cell r="E184">
            <v>10438.6</v>
          </cell>
          <cell r="F184">
            <v>10904.1</v>
          </cell>
          <cell r="G184">
            <v>10255</v>
          </cell>
          <cell r="H184">
            <v>9539.7000000000007</v>
          </cell>
          <cell r="I184">
            <v>9781.7999999999993</v>
          </cell>
          <cell r="J184">
            <v>10135.4</v>
          </cell>
          <cell r="K184">
            <v>9862.5</v>
          </cell>
          <cell r="L184">
            <v>11455.1</v>
          </cell>
          <cell r="M184">
            <v>10308.200000000001</v>
          </cell>
          <cell r="N184">
            <v>11475</v>
          </cell>
          <cell r="O184">
            <v>12149.4</v>
          </cell>
          <cell r="P184">
            <v>11868.8</v>
          </cell>
          <cell r="Q184">
            <v>12200.2</v>
          </cell>
          <cell r="R184">
            <v>12471.8</v>
          </cell>
          <cell r="S184">
            <v>10939.7</v>
          </cell>
          <cell r="T184">
            <v>11679.7</v>
          </cell>
          <cell r="U184">
            <v>12089.7</v>
          </cell>
          <cell r="V184">
            <v>13141.5</v>
          </cell>
          <cell r="W184">
            <v>13922.5</v>
          </cell>
          <cell r="X184">
            <v>14368.9</v>
          </cell>
          <cell r="Y184">
            <v>16578.900000000001</v>
          </cell>
          <cell r="Z184">
            <v>16924.5</v>
          </cell>
          <cell r="AA184">
            <v>17440.3</v>
          </cell>
          <cell r="AB184">
            <v>16129</v>
          </cell>
          <cell r="AC184">
            <v>17224.3</v>
          </cell>
          <cell r="AD184">
            <v>18346.099999999999</v>
          </cell>
          <cell r="AE184">
            <v>19437.5</v>
          </cell>
          <cell r="AF184">
            <v>19687.3</v>
          </cell>
          <cell r="AG184">
            <v>19505.5</v>
          </cell>
          <cell r="AH184">
            <v>19944.2</v>
          </cell>
          <cell r="AI184">
            <v>21087.9</v>
          </cell>
          <cell r="AJ184">
            <v>22350.799999999999</v>
          </cell>
          <cell r="AK184">
            <v>24147.1</v>
          </cell>
          <cell r="AL184">
            <v>26027.9</v>
          </cell>
          <cell r="AM184">
            <v>27026.1</v>
          </cell>
          <cell r="AN184">
            <v>28187.200000000001</v>
          </cell>
          <cell r="AO184">
            <v>28416.5</v>
          </cell>
          <cell r="AP184">
            <v>29293.200000000001</v>
          </cell>
          <cell r="AQ184">
            <v>30888.1</v>
          </cell>
          <cell r="AR184">
            <v>31631.1</v>
          </cell>
          <cell r="AS184">
            <v>32990.5</v>
          </cell>
          <cell r="AT184">
            <v>35420.6</v>
          </cell>
          <cell r="AU184">
            <v>38044.699999999997</v>
          </cell>
          <cell r="AV184">
            <v>40013.599999999999</v>
          </cell>
          <cell r="AW184">
            <v>42471.199999999997</v>
          </cell>
          <cell r="AX184">
            <v>45810</v>
          </cell>
          <cell r="AY184">
            <v>47098.8</v>
          </cell>
          <cell r="AZ184">
            <v>51275.199999999997</v>
          </cell>
          <cell r="BA184">
            <v>54323.9</v>
          </cell>
          <cell r="BB184">
            <v>52266.1</v>
          </cell>
          <cell r="BC184">
            <v>52285.7</v>
          </cell>
          <cell r="BD184">
            <v>53343.7</v>
          </cell>
          <cell r="BE184">
            <v>44235.4</v>
          </cell>
          <cell r="BF184">
            <v>39456.5</v>
          </cell>
          <cell r="BG184">
            <v>38098.5</v>
          </cell>
          <cell r="BH184">
            <v>39766.400000000001</v>
          </cell>
          <cell r="BI184">
            <v>40474.6</v>
          </cell>
          <cell r="BJ184">
            <v>42883.5</v>
          </cell>
          <cell r="BK184">
            <v>44895.6</v>
          </cell>
          <cell r="BL184">
            <v>44842</v>
          </cell>
          <cell r="BM184">
            <v>46129</v>
          </cell>
          <cell r="BN184">
            <v>47681.2</v>
          </cell>
          <cell r="BO184">
            <v>49734.8</v>
          </cell>
          <cell r="BP184">
            <v>49886.8</v>
          </cell>
          <cell r="BQ184">
            <v>49917.1</v>
          </cell>
          <cell r="BR184">
            <v>47151.5</v>
          </cell>
          <cell r="BS184">
            <v>49768.800000000003</v>
          </cell>
          <cell r="BT184">
            <v>49568.800000000003</v>
          </cell>
          <cell r="BU184">
            <v>49225.7</v>
          </cell>
          <cell r="BV184">
            <v>50561.8</v>
          </cell>
          <cell r="BW184">
            <v>52908.2</v>
          </cell>
          <cell r="BX184">
            <v>54255.9</v>
          </cell>
          <cell r="BY184">
            <v>54634.5</v>
          </cell>
          <cell r="BZ184">
            <v>56156.800000000003</v>
          </cell>
          <cell r="CA184">
            <v>54698.8</v>
          </cell>
          <cell r="CB184">
            <v>58858.6</v>
          </cell>
          <cell r="CC184">
            <v>59072.3</v>
          </cell>
          <cell r="CD184">
            <v>61771.1</v>
          </cell>
          <cell r="CE184">
            <v>60034.8</v>
          </cell>
          <cell r="CF184">
            <v>62331.5</v>
          </cell>
          <cell r="CG184">
            <v>64401.1</v>
          </cell>
          <cell r="CH184">
            <v>65591.100000000006</v>
          </cell>
          <cell r="CI184">
            <v>67029.5</v>
          </cell>
          <cell r="CJ184">
            <v>68467.8</v>
          </cell>
          <cell r="CK184">
            <v>69953.7</v>
          </cell>
          <cell r="CL184">
            <v>72518.5</v>
          </cell>
          <cell r="CM184">
            <v>74686.399999999994</v>
          </cell>
          <cell r="CN184">
            <v>76087.100000000006</v>
          </cell>
          <cell r="CO184">
            <v>78283.100000000006</v>
          </cell>
        </row>
        <row r="219">
          <cell r="B219" t="str">
            <v>1995Q1</v>
          </cell>
          <cell r="C219" t="str">
            <v>1995Q2</v>
          </cell>
          <cell r="D219" t="str">
            <v>1995Q3</v>
          </cell>
          <cell r="E219" t="str">
            <v>1995Q4</v>
          </cell>
          <cell r="F219" t="str">
            <v>1996Q1</v>
          </cell>
          <cell r="G219" t="str">
            <v>1996Q2</v>
          </cell>
          <cell r="H219" t="str">
            <v>1996Q3</v>
          </cell>
          <cell r="I219" t="str">
            <v>1996Q4</v>
          </cell>
          <cell r="J219" t="str">
            <v>1997Q1</v>
          </cell>
          <cell r="K219" t="str">
            <v>1997Q2</v>
          </cell>
          <cell r="L219" t="str">
            <v>1997Q3</v>
          </cell>
          <cell r="M219" t="str">
            <v>1997Q4</v>
          </cell>
          <cell r="N219" t="str">
            <v>1998Q1</v>
          </cell>
          <cell r="O219" t="str">
            <v>1998Q2</v>
          </cell>
          <cell r="P219" t="str">
            <v>1998Q3</v>
          </cell>
          <cell r="Q219" t="str">
            <v>1998Q4</v>
          </cell>
          <cell r="R219" t="str">
            <v>1999Q1</v>
          </cell>
          <cell r="S219" t="str">
            <v>1999Q2</v>
          </cell>
          <cell r="T219" t="str">
            <v>1999Q3</v>
          </cell>
          <cell r="U219" t="str">
            <v>1999Q4</v>
          </cell>
          <cell r="V219" t="str">
            <v>2000Q1</v>
          </cell>
          <cell r="W219" t="str">
            <v>2000Q2</v>
          </cell>
          <cell r="X219" t="str">
            <v>2000Q3</v>
          </cell>
          <cell r="Y219" t="str">
            <v>2000Q4</v>
          </cell>
          <cell r="Z219" t="str">
            <v>2001Q1</v>
          </cell>
          <cell r="AA219" t="str">
            <v>2001Q2</v>
          </cell>
          <cell r="AB219" t="str">
            <v>2001Q3</v>
          </cell>
          <cell r="AC219" t="str">
            <v>2001Q4</v>
          </cell>
          <cell r="AD219" t="str">
            <v>2002Q1</v>
          </cell>
          <cell r="AE219" t="str">
            <v>2002Q2</v>
          </cell>
          <cell r="AF219" t="str">
            <v>2002Q3</v>
          </cell>
          <cell r="AG219" t="str">
            <v>2002Q4</v>
          </cell>
          <cell r="AH219" t="str">
            <v>2003Q1</v>
          </cell>
          <cell r="AI219" t="str">
            <v>2003Q2</v>
          </cell>
          <cell r="AJ219" t="str">
            <v>2003Q3</v>
          </cell>
          <cell r="AK219" t="str">
            <v>2003Q4</v>
          </cell>
          <cell r="AL219" t="str">
            <v>2004Q1</v>
          </cell>
          <cell r="AM219" t="str">
            <v>2004Q2</v>
          </cell>
          <cell r="AN219" t="str">
            <v>2004Q3</v>
          </cell>
          <cell r="AO219" t="str">
            <v>2004Q4</v>
          </cell>
          <cell r="AP219" t="str">
            <v>2005Q1</v>
          </cell>
          <cell r="AQ219" t="str">
            <v>2005Q2</v>
          </cell>
          <cell r="AR219" t="str">
            <v>2005Q3</v>
          </cell>
          <cell r="AS219" t="str">
            <v>2005Q4</v>
          </cell>
          <cell r="AT219" t="str">
            <v>2006Q1</v>
          </cell>
          <cell r="AU219" t="str">
            <v>2006Q2</v>
          </cell>
          <cell r="AV219" t="str">
            <v>2006Q3</v>
          </cell>
          <cell r="AW219" t="str">
            <v>2006Q4</v>
          </cell>
          <cell r="AX219" t="str">
            <v>2007Q1</v>
          </cell>
          <cell r="AY219" t="str">
            <v>2007Q2</v>
          </cell>
          <cell r="AZ219" t="str">
            <v>2007Q3</v>
          </cell>
          <cell r="BA219" t="str">
            <v>2007Q4</v>
          </cell>
          <cell r="BB219" t="str">
            <v>2008Q1</v>
          </cell>
          <cell r="BC219" t="str">
            <v>2008Q2</v>
          </cell>
          <cell r="BD219" t="str">
            <v>2008Q3</v>
          </cell>
          <cell r="BE219" t="str">
            <v>2008Q4</v>
          </cell>
          <cell r="BF219" t="str">
            <v>2009Q1</v>
          </cell>
          <cell r="BG219" t="str">
            <v>2009Q2</v>
          </cell>
          <cell r="BH219" t="str">
            <v>2009Q3</v>
          </cell>
          <cell r="BI219" t="str">
            <v>2009Q4</v>
          </cell>
          <cell r="BJ219" t="str">
            <v>2010Q1</v>
          </cell>
          <cell r="BK219" t="str">
            <v>2010Q2</v>
          </cell>
          <cell r="BL219" t="str">
            <v>2010Q3</v>
          </cell>
          <cell r="BM219" t="str">
            <v>2010Q4</v>
          </cell>
          <cell r="BN219" t="str">
            <v>2011Q1</v>
          </cell>
          <cell r="BO219" t="str">
            <v>2011Q2</v>
          </cell>
          <cell r="BP219" t="str">
            <v>2011Q3</v>
          </cell>
          <cell r="BQ219" t="str">
            <v>2011Q4</v>
          </cell>
          <cell r="BR219" t="str">
            <v>2012Q1</v>
          </cell>
          <cell r="BS219" t="str">
            <v>2012Q2</v>
          </cell>
          <cell r="BT219" t="str">
            <v>2012Q3</v>
          </cell>
          <cell r="BU219" t="str">
            <v>2012Q4</v>
          </cell>
          <cell r="BV219" t="str">
            <v>2013Q1</v>
          </cell>
          <cell r="BW219" t="str">
            <v>2013Q2</v>
          </cell>
          <cell r="BX219" t="str">
            <v>2013Q3</v>
          </cell>
          <cell r="BY219" t="str">
            <v>2013Q4</v>
          </cell>
          <cell r="BZ219" t="str">
            <v>2014Q1</v>
          </cell>
          <cell r="CA219" t="str">
            <v>2014Q2</v>
          </cell>
          <cell r="CB219" t="str">
            <v>2014Q3</v>
          </cell>
          <cell r="CC219" t="str">
            <v>2014Q4</v>
          </cell>
          <cell r="CD219" t="str">
            <v>2015Q1</v>
          </cell>
          <cell r="CE219" t="str">
            <v>2015Q2</v>
          </cell>
          <cell r="CF219" t="str">
            <v>2015Q3</v>
          </cell>
          <cell r="CG219" t="str">
            <v>2015Q4</v>
          </cell>
          <cell r="CH219" t="str">
            <v>2016Q1</v>
          </cell>
          <cell r="CI219" t="str">
            <v>2016Q2</v>
          </cell>
          <cell r="CJ219" t="str">
            <v>2016Q3</v>
          </cell>
          <cell r="CK219" t="str">
            <v>2016Q4</v>
          </cell>
          <cell r="CL219" t="str">
            <v>2017Q1</v>
          </cell>
          <cell r="CM219" t="str">
            <v>2017Q2</v>
          </cell>
          <cell r="CN219" t="str">
            <v>2017Q3</v>
          </cell>
          <cell r="CO219" t="str">
            <v>2017Q4</v>
          </cell>
        </row>
        <row r="222">
          <cell r="B222">
            <v>82.936999999999998</v>
          </cell>
          <cell r="C222">
            <v>83.557000000000002</v>
          </cell>
          <cell r="D222">
            <v>84.71</v>
          </cell>
          <cell r="E222">
            <v>85.346999999999994</v>
          </cell>
          <cell r="F222">
            <v>85.869</v>
          </cell>
          <cell r="G222">
            <v>86.293999999999997</v>
          </cell>
          <cell r="H222">
            <v>86.668999999999997</v>
          </cell>
          <cell r="I222">
            <v>86.492999999999995</v>
          </cell>
          <cell r="J222">
            <v>86.113</v>
          </cell>
          <cell r="K222">
            <v>86.051000000000002</v>
          </cell>
          <cell r="L222">
            <v>86.021000000000001</v>
          </cell>
          <cell r="M222">
            <v>86.44</v>
          </cell>
          <cell r="N222">
            <v>86.256</v>
          </cell>
          <cell r="O222">
            <v>86.8</v>
          </cell>
          <cell r="P222">
            <v>87.203999999999994</v>
          </cell>
          <cell r="Q222">
            <v>88.001999999999995</v>
          </cell>
          <cell r="R222">
            <v>88.126000000000005</v>
          </cell>
          <cell r="S222">
            <v>88.356999999999999</v>
          </cell>
          <cell r="T222">
            <v>88.605000000000004</v>
          </cell>
          <cell r="U222">
            <v>88.852999999999994</v>
          </cell>
          <cell r="V222">
            <v>89.177000000000007</v>
          </cell>
          <cell r="W222">
            <v>89.478999999999999</v>
          </cell>
          <cell r="X222">
            <v>90.004999999999995</v>
          </cell>
          <cell r="Y222">
            <v>90.322000000000003</v>
          </cell>
          <cell r="Z222">
            <v>91.070999999999998</v>
          </cell>
          <cell r="AA222">
            <v>91.65</v>
          </cell>
          <cell r="AB222">
            <v>92.198999999999998</v>
          </cell>
          <cell r="AC222">
            <v>92.811000000000007</v>
          </cell>
          <cell r="AD222">
            <v>93.513000000000005</v>
          </cell>
          <cell r="AE222">
            <v>93.808000000000007</v>
          </cell>
          <cell r="AF222">
            <v>94.471000000000004</v>
          </cell>
          <cell r="AG222">
            <v>94.95</v>
          </cell>
          <cell r="AH222">
            <v>95.5</v>
          </cell>
          <cell r="AI222">
            <v>95.941000000000003</v>
          </cell>
          <cell r="AJ222">
            <v>96.72</v>
          </cell>
          <cell r="AK222">
            <v>96.896000000000001</v>
          </cell>
          <cell r="AL222">
            <v>97.375</v>
          </cell>
          <cell r="AM222">
            <v>97.918000000000006</v>
          </cell>
          <cell r="AN222">
            <v>98.326999999999998</v>
          </cell>
          <cell r="AO222">
            <v>98.863</v>
          </cell>
          <cell r="AP222">
            <v>99.251999999999995</v>
          </cell>
          <cell r="AQ222">
            <v>99.753</v>
          </cell>
          <cell r="AR222">
            <v>100.102</v>
          </cell>
          <cell r="AS222">
            <v>100.875</v>
          </cell>
          <cell r="AT222">
            <v>101.14100000000001</v>
          </cell>
          <cell r="AU222">
            <v>101.723</v>
          </cell>
          <cell r="AV222">
            <v>102.23099999999999</v>
          </cell>
          <cell r="AW222">
            <v>102.715</v>
          </cell>
          <cell r="AX222">
            <v>103.67100000000001</v>
          </cell>
          <cell r="AY222">
            <v>104.102</v>
          </cell>
          <cell r="AZ222">
            <v>104.651</v>
          </cell>
          <cell r="BA222">
            <v>105.426</v>
          </cell>
          <cell r="BB222">
            <v>105.91200000000001</v>
          </cell>
          <cell r="BC222">
            <v>106.476</v>
          </cell>
          <cell r="BD222">
            <v>106.738</v>
          </cell>
          <cell r="BE222">
            <v>107.282</v>
          </cell>
          <cell r="BF222">
            <v>107.545</v>
          </cell>
          <cell r="BG222">
            <v>107.49299999999999</v>
          </cell>
          <cell r="BH222">
            <v>107.64100000000001</v>
          </cell>
          <cell r="BI222">
            <v>107.901</v>
          </cell>
          <cell r="BJ222">
            <v>107.898</v>
          </cell>
          <cell r="BK222">
            <v>108.17100000000001</v>
          </cell>
          <cell r="BL222">
            <v>108.56399999999999</v>
          </cell>
          <cell r="BM222">
            <v>108.78100000000001</v>
          </cell>
          <cell r="BN222">
            <v>108.96299999999999</v>
          </cell>
          <cell r="BO222">
            <v>109.246</v>
          </cell>
          <cell r="BP222">
            <v>109.61799999999999</v>
          </cell>
          <cell r="BQ222">
            <v>110.023</v>
          </cell>
          <cell r="BR222">
            <v>110.373</v>
          </cell>
          <cell r="BS222">
            <v>110.67700000000001</v>
          </cell>
          <cell r="BT222">
            <v>111.02500000000001</v>
          </cell>
          <cell r="BU222">
            <v>111.387</v>
          </cell>
          <cell r="BV222">
            <v>111.871</v>
          </cell>
          <cell r="BW222">
            <v>112.176</v>
          </cell>
          <cell r="BX222">
            <v>112.34099999999999</v>
          </cell>
          <cell r="BY222">
            <v>112.533</v>
          </cell>
          <cell r="BZ222">
            <v>112.925</v>
          </cell>
          <cell r="CA222">
            <v>112.997</v>
          </cell>
          <cell r="CB222">
            <v>113.30500000000001</v>
          </cell>
          <cell r="CC222">
            <v>113.70699999999999</v>
          </cell>
          <cell r="CD222">
            <v>114.28400000000001</v>
          </cell>
          <cell r="CE222">
            <v>114.667</v>
          </cell>
          <cell r="CF222">
            <v>115.04600000000001</v>
          </cell>
          <cell r="CG222">
            <v>115.40600000000001</v>
          </cell>
          <cell r="CH222">
            <v>115.46</v>
          </cell>
          <cell r="CI222">
            <v>115.581</v>
          </cell>
          <cell r="CJ222">
            <v>115.77500000000001</v>
          </cell>
          <cell r="CK222">
            <v>116.214</v>
          </cell>
          <cell r="CL222">
            <v>116.376</v>
          </cell>
          <cell r="CM222">
            <v>116.938</v>
          </cell>
          <cell r="CN222">
            <v>117.32</v>
          </cell>
          <cell r="CO222">
            <v>117.566</v>
          </cell>
        </row>
        <row r="223">
          <cell r="B223">
            <v>3.0430000000000001</v>
          </cell>
          <cell r="C223">
            <v>3.2639999999999998</v>
          </cell>
          <cell r="D223">
            <v>3.4489999999999998</v>
          </cell>
          <cell r="E223">
            <v>3.9569999999999999</v>
          </cell>
          <cell r="F223">
            <v>4.2089999999999996</v>
          </cell>
          <cell r="G223">
            <v>4.5309999999999997</v>
          </cell>
          <cell r="H223">
            <v>5.1349999999999998</v>
          </cell>
          <cell r="I223">
            <v>5.7089999999999996</v>
          </cell>
          <cell r="J223">
            <v>9.0429999999999993</v>
          </cell>
          <cell r="K223">
            <v>10.615</v>
          </cell>
          <cell r="L223">
            <v>12.324999999999999</v>
          </cell>
          <cell r="M223">
            <v>13.929</v>
          </cell>
          <cell r="N223">
            <v>15.032999999999999</v>
          </cell>
          <cell r="O223">
            <v>16.295000000000002</v>
          </cell>
          <cell r="P223">
            <v>18.007999999999999</v>
          </cell>
          <cell r="Q223">
            <v>19.407</v>
          </cell>
          <cell r="R223">
            <v>21.562999999999999</v>
          </cell>
          <cell r="S223">
            <v>24.864999999999998</v>
          </cell>
          <cell r="T223">
            <v>26.710999999999999</v>
          </cell>
          <cell r="U223">
            <v>29.341999999999999</v>
          </cell>
          <cell r="V223">
            <v>32.167000000000002</v>
          </cell>
          <cell r="W223">
            <v>34.468000000000004</v>
          </cell>
          <cell r="X223">
            <v>38.317999999999998</v>
          </cell>
          <cell r="Y223">
            <v>41.877000000000002</v>
          </cell>
          <cell r="Z223">
            <v>45.868000000000002</v>
          </cell>
          <cell r="AA223">
            <v>49.103999999999999</v>
          </cell>
          <cell r="AB223">
            <v>52.040999999999997</v>
          </cell>
          <cell r="AC223">
            <v>55.554000000000002</v>
          </cell>
          <cell r="AD223">
            <v>57.359000000000002</v>
          </cell>
          <cell r="AE223">
            <v>60.938000000000002</v>
          </cell>
          <cell r="AF223">
            <v>63.718000000000004</v>
          </cell>
          <cell r="AG223">
            <v>66.864999999999995</v>
          </cell>
          <cell r="AH223">
            <v>71.453000000000003</v>
          </cell>
          <cell r="AI223">
            <v>74.656000000000006</v>
          </cell>
          <cell r="AJ223">
            <v>78.242000000000004</v>
          </cell>
          <cell r="AK223">
            <v>82.465000000000003</v>
          </cell>
          <cell r="AL223">
            <v>84.644999999999996</v>
          </cell>
          <cell r="AM223">
            <v>87.546999999999997</v>
          </cell>
          <cell r="AN223">
            <v>89.963999999999999</v>
          </cell>
          <cell r="AO223">
            <v>93.35</v>
          </cell>
          <cell r="AP223">
            <v>96.004000000000005</v>
          </cell>
          <cell r="AQ223">
            <v>98.694000000000003</v>
          </cell>
          <cell r="AR223">
            <v>101.86799999999999</v>
          </cell>
          <cell r="AS223">
            <v>103.244</v>
          </cell>
          <cell r="AT223">
            <v>105.986</v>
          </cell>
          <cell r="AU223">
            <v>108.642</v>
          </cell>
          <cell r="AV223">
            <v>111.496</v>
          </cell>
          <cell r="AW223">
            <v>115.967</v>
          </cell>
          <cell r="AX223">
            <v>120.694</v>
          </cell>
          <cell r="AY223">
            <v>125.282</v>
          </cell>
          <cell r="AZ223">
            <v>129.858</v>
          </cell>
          <cell r="BA223">
            <v>135.02799999999999</v>
          </cell>
          <cell r="BB223">
            <v>139.79400000000001</v>
          </cell>
          <cell r="BC223">
            <v>144.30600000000001</v>
          </cell>
          <cell r="BD223">
            <v>151.066</v>
          </cell>
          <cell r="BE223">
            <v>156.303</v>
          </cell>
          <cell r="BF223">
            <v>148.47300000000001</v>
          </cell>
          <cell r="BG223">
            <v>153.50800000000001</v>
          </cell>
          <cell r="BH223">
            <v>153.78100000000001</v>
          </cell>
          <cell r="BI223">
            <v>160.291</v>
          </cell>
          <cell r="BJ223">
            <v>155.69200000000001</v>
          </cell>
          <cell r="BK223">
            <v>158.34</v>
          </cell>
          <cell r="BL223">
            <v>162.03200000000001</v>
          </cell>
          <cell r="BM223">
            <v>161.97300000000001</v>
          </cell>
          <cell r="BN223">
            <v>164.69</v>
          </cell>
          <cell r="BO223">
            <v>164.697</v>
          </cell>
          <cell r="BP223">
            <v>166.51400000000001</v>
          </cell>
          <cell r="BQ223">
            <v>167.98599999999999</v>
          </cell>
          <cell r="BR223">
            <v>169.41</v>
          </cell>
          <cell r="BS223">
            <v>171.708</v>
          </cell>
          <cell r="BT223">
            <v>175.36600000000001</v>
          </cell>
          <cell r="BU223">
            <v>176.75700000000001</v>
          </cell>
          <cell r="BV223">
            <v>177.92400000000001</v>
          </cell>
          <cell r="BW223">
            <v>178.203</v>
          </cell>
          <cell r="BX223">
            <v>180.535</v>
          </cell>
          <cell r="BY223">
            <v>181.76499999999999</v>
          </cell>
          <cell r="BZ223">
            <v>181.14500000000001</v>
          </cell>
          <cell r="CA223">
            <v>184.792</v>
          </cell>
          <cell r="CB223">
            <v>182.80699999999999</v>
          </cell>
          <cell r="CC223">
            <v>183.30199999999999</v>
          </cell>
          <cell r="CD223">
            <v>186.95500000000001</v>
          </cell>
          <cell r="CE223">
            <v>185.69399999999999</v>
          </cell>
          <cell r="CF223">
            <v>189.11600000000001</v>
          </cell>
          <cell r="CG223">
            <v>188.43100000000001</v>
          </cell>
          <cell r="CH223">
            <v>187.11799999999999</v>
          </cell>
          <cell r="CI223">
            <v>191.58500000000001</v>
          </cell>
          <cell r="CJ223">
            <v>191.53299999999999</v>
          </cell>
          <cell r="CK223">
            <v>194.98599999999999</v>
          </cell>
          <cell r="CL223">
            <v>198.161</v>
          </cell>
          <cell r="CM223">
            <v>199.38800000000001</v>
          </cell>
          <cell r="CN223">
            <v>202.13200000000001</v>
          </cell>
          <cell r="CO223">
            <v>205.77699999999999</v>
          </cell>
        </row>
        <row r="271">
          <cell r="B271" t="str">
            <v>1995Q1</v>
          </cell>
          <cell r="C271" t="str">
            <v>1995Q2</v>
          </cell>
          <cell r="D271" t="str">
            <v>1995Q3</v>
          </cell>
          <cell r="E271" t="str">
            <v>1995Q4</v>
          </cell>
          <cell r="F271" t="str">
            <v>1996Q1</v>
          </cell>
          <cell r="G271" t="str">
            <v>1996Q2</v>
          </cell>
          <cell r="H271" t="str">
            <v>1996Q3</v>
          </cell>
          <cell r="I271" t="str">
            <v>1996Q4</v>
          </cell>
          <cell r="J271" t="str">
            <v>1997Q1</v>
          </cell>
          <cell r="K271" t="str">
            <v>1997Q2</v>
          </cell>
          <cell r="L271" t="str">
            <v>1997Q3</v>
          </cell>
          <cell r="M271" t="str">
            <v>1997Q4</v>
          </cell>
          <cell r="N271" t="str">
            <v>1998Q1</v>
          </cell>
          <cell r="O271" t="str">
            <v>1998Q2</v>
          </cell>
          <cell r="P271" t="str">
            <v>1998Q3</v>
          </cell>
          <cell r="Q271" t="str">
            <v>1998Q4</v>
          </cell>
          <cell r="R271" t="str">
            <v>1999Q1</v>
          </cell>
          <cell r="S271" t="str">
            <v>1999Q2</v>
          </cell>
          <cell r="T271" t="str">
            <v>1999Q3</v>
          </cell>
          <cell r="U271" t="str">
            <v>1999Q4</v>
          </cell>
          <cell r="V271" t="str">
            <v>2000Q1</v>
          </cell>
          <cell r="W271" t="str">
            <v>2000Q2</v>
          </cell>
          <cell r="X271" t="str">
            <v>2000Q3</v>
          </cell>
          <cell r="Y271" t="str">
            <v>2000Q4</v>
          </cell>
          <cell r="Z271" t="str">
            <v>2001Q1</v>
          </cell>
          <cell r="AA271" t="str">
            <v>2001Q2</v>
          </cell>
          <cell r="AB271" t="str">
            <v>2001Q3</v>
          </cell>
          <cell r="AC271" t="str">
            <v>2001Q4</v>
          </cell>
          <cell r="AD271" t="str">
            <v>2002Q1</v>
          </cell>
          <cell r="AE271" t="str">
            <v>2002Q2</v>
          </cell>
          <cell r="AF271" t="str">
            <v>2002Q3</v>
          </cell>
          <cell r="AG271" t="str">
            <v>2002Q4</v>
          </cell>
          <cell r="AH271" t="str">
            <v>2003Q1</v>
          </cell>
          <cell r="AI271" t="str">
            <v>2003Q2</v>
          </cell>
          <cell r="AJ271" t="str">
            <v>2003Q3</v>
          </cell>
          <cell r="AK271" t="str">
            <v>2003Q4</v>
          </cell>
          <cell r="AL271" t="str">
            <v>2004Q1</v>
          </cell>
          <cell r="AM271" t="str">
            <v>2004Q2</v>
          </cell>
          <cell r="AN271" t="str">
            <v>2004Q3</v>
          </cell>
          <cell r="AO271" t="str">
            <v>2004Q4</v>
          </cell>
          <cell r="AP271" t="str">
            <v>2005Q1</v>
          </cell>
          <cell r="AQ271" t="str">
            <v>2005Q2</v>
          </cell>
          <cell r="AR271" t="str">
            <v>2005Q3</v>
          </cell>
          <cell r="AS271" t="str">
            <v>2005Q4</v>
          </cell>
          <cell r="AT271" t="str">
            <v>2006Q1</v>
          </cell>
          <cell r="AU271" t="str">
            <v>2006Q2</v>
          </cell>
          <cell r="AV271" t="str">
            <v>2006Q3</v>
          </cell>
          <cell r="AW271" t="str">
            <v>2006Q4</v>
          </cell>
          <cell r="AX271" t="str">
            <v>2007Q1</v>
          </cell>
          <cell r="AY271" t="str">
            <v>2007Q2</v>
          </cell>
          <cell r="AZ271" t="str">
            <v>2007Q3</v>
          </cell>
          <cell r="BA271" t="str">
            <v>2007Q4</v>
          </cell>
          <cell r="BB271" t="str">
            <v>2008Q1</v>
          </cell>
          <cell r="BC271" t="str">
            <v>2008Q2</v>
          </cell>
          <cell r="BD271" t="str">
            <v>2008Q3</v>
          </cell>
          <cell r="BE271" t="str">
            <v>2008Q4</v>
          </cell>
          <cell r="BF271" t="str">
            <v>2009Q1</v>
          </cell>
          <cell r="BG271" t="str">
            <v>2009Q2</v>
          </cell>
          <cell r="BH271" t="str">
            <v>2009Q3</v>
          </cell>
          <cell r="BI271" t="str">
            <v>2009Q4</v>
          </cell>
          <cell r="BJ271" t="str">
            <v>2010Q1</v>
          </cell>
          <cell r="BK271" t="str">
            <v>2010Q2</v>
          </cell>
          <cell r="BL271" t="str">
            <v>2010Q3</v>
          </cell>
          <cell r="BM271" t="str">
            <v>2010Q4</v>
          </cell>
          <cell r="BN271" t="str">
            <v>2011Q1</v>
          </cell>
          <cell r="BO271" t="str">
            <v>2011Q2</v>
          </cell>
          <cell r="BP271" t="str">
            <v>2011Q3</v>
          </cell>
          <cell r="BQ271" t="str">
            <v>2011Q4</v>
          </cell>
          <cell r="BR271" t="str">
            <v>2012Q1</v>
          </cell>
          <cell r="BS271" t="str">
            <v>2012Q2</v>
          </cell>
          <cell r="BT271" t="str">
            <v>2012Q3</v>
          </cell>
          <cell r="BU271" t="str">
            <v>2012Q4</v>
          </cell>
          <cell r="BV271" t="str">
            <v>2013Q1</v>
          </cell>
          <cell r="BW271" t="str">
            <v>2013Q2</v>
          </cell>
          <cell r="BX271" t="str">
            <v>2013Q3</v>
          </cell>
          <cell r="BY271" t="str">
            <v>2013Q4</v>
          </cell>
          <cell r="BZ271" t="str">
            <v>2014Q1</v>
          </cell>
          <cell r="CA271" t="str">
            <v>2014Q2</v>
          </cell>
          <cell r="CB271" t="str">
            <v>2014Q3</v>
          </cell>
          <cell r="CC271" t="str">
            <v>2014Q4</v>
          </cell>
          <cell r="CD271" t="str">
            <v>2015Q1</v>
          </cell>
          <cell r="CE271" t="str">
            <v>2015Q2</v>
          </cell>
          <cell r="CF271" t="str">
            <v>2015Q3</v>
          </cell>
          <cell r="CG271" t="str">
            <v>2015Q4</v>
          </cell>
          <cell r="CH271" t="str">
            <v>2016Q1</v>
          </cell>
          <cell r="CI271" t="str">
            <v>2016Q2</v>
          </cell>
          <cell r="CJ271" t="str">
            <v>2016Q3</v>
          </cell>
          <cell r="CK271" t="str">
            <v>2016Q4</v>
          </cell>
          <cell r="CL271" t="str">
            <v>2017Q1</v>
          </cell>
          <cell r="CM271" t="str">
            <v>2017Q2</v>
          </cell>
          <cell r="CN271" t="str">
            <v>2017Q3</v>
          </cell>
          <cell r="CO271" t="str">
            <v>2017Q4</v>
          </cell>
        </row>
        <row r="275">
          <cell r="B275">
            <v>4.9180000000000001</v>
          </cell>
          <cell r="C275">
            <v>5.2370000000000001</v>
          </cell>
          <cell r="D275">
            <v>5.6059999999999999</v>
          </cell>
          <cell r="E275">
            <v>5.8970000000000002</v>
          </cell>
          <cell r="F275">
            <v>6.8819999999999997</v>
          </cell>
          <cell r="G275">
            <v>7.4340000000000002</v>
          </cell>
          <cell r="H275">
            <v>8.07</v>
          </cell>
          <cell r="I275">
            <v>8.9849999999999994</v>
          </cell>
          <cell r="J275">
            <v>14.331</v>
          </cell>
          <cell r="K275">
            <v>16.593</v>
          </cell>
          <cell r="L275">
            <v>17.943999999999999</v>
          </cell>
          <cell r="M275">
            <v>18.614000000000001</v>
          </cell>
          <cell r="N275">
            <v>17.582999999999998</v>
          </cell>
          <cell r="O275">
            <v>19.416</v>
          </cell>
          <cell r="P275">
            <v>20.853000000000002</v>
          </cell>
          <cell r="Q275">
            <v>23.539000000000001</v>
          </cell>
          <cell r="R275">
            <v>23.542999999999999</v>
          </cell>
          <cell r="S275">
            <v>33.020000000000003</v>
          </cell>
          <cell r="T275">
            <v>35.542000000000002</v>
          </cell>
          <cell r="U275">
            <v>39.412999999999997</v>
          </cell>
          <cell r="V275">
            <v>43.518000000000001</v>
          </cell>
          <cell r="W275">
            <v>45.276000000000003</v>
          </cell>
          <cell r="X275">
            <v>51.091000000000001</v>
          </cell>
          <cell r="Y275">
            <v>55.061999999999998</v>
          </cell>
          <cell r="Z275">
            <v>59.476999999999997</v>
          </cell>
          <cell r="AA275">
            <v>61.898000000000003</v>
          </cell>
          <cell r="AB275">
            <v>67.573999999999998</v>
          </cell>
          <cell r="AC275">
            <v>65.98</v>
          </cell>
          <cell r="AD275">
            <v>68.882999999999996</v>
          </cell>
          <cell r="AE275">
            <v>72.899000000000001</v>
          </cell>
          <cell r="AF275">
            <v>74.004999999999995</v>
          </cell>
          <cell r="AG275">
            <v>84.566999999999993</v>
          </cell>
          <cell r="AH275">
            <v>86.308999999999997</v>
          </cell>
          <cell r="AI275">
            <v>86.313000000000002</v>
          </cell>
          <cell r="AJ275">
            <v>86.683000000000007</v>
          </cell>
          <cell r="AK275">
            <v>92.759</v>
          </cell>
          <cell r="AL275">
            <v>96.974999999999994</v>
          </cell>
          <cell r="AM275">
            <v>96.534999999999997</v>
          </cell>
          <cell r="AN275">
            <v>102.55200000000001</v>
          </cell>
          <cell r="AO275">
            <v>101.267</v>
          </cell>
          <cell r="AP275">
            <v>97.754000000000005</v>
          </cell>
          <cell r="AQ275">
            <v>100.048</v>
          </cell>
          <cell r="AR275">
            <v>101.148</v>
          </cell>
          <cell r="AS275">
            <v>100.90900000000001</v>
          </cell>
          <cell r="AT275">
            <v>105.5</v>
          </cell>
          <cell r="AU275">
            <v>108.324</v>
          </cell>
          <cell r="AV275">
            <v>103.89700000000001</v>
          </cell>
          <cell r="AW275">
            <v>105.68899999999999</v>
          </cell>
          <cell r="AX275">
            <v>107.956</v>
          </cell>
          <cell r="AY275">
            <v>110.657</v>
          </cell>
          <cell r="AZ275">
            <v>105.054</v>
          </cell>
          <cell r="BA275">
            <v>107.676</v>
          </cell>
          <cell r="BB275">
            <v>120.161</v>
          </cell>
          <cell r="BC275">
            <v>134.11699999999999</v>
          </cell>
          <cell r="BD275">
            <v>130.90700000000001</v>
          </cell>
          <cell r="BE275">
            <v>132.69800000000001</v>
          </cell>
          <cell r="BF275">
            <v>131.38800000000001</v>
          </cell>
          <cell r="BG275">
            <v>136.71600000000001</v>
          </cell>
          <cell r="BH275">
            <v>134.05099999999999</v>
          </cell>
          <cell r="BI275">
            <v>134.63499999999999</v>
          </cell>
          <cell r="BJ275">
            <v>137.77000000000001</v>
          </cell>
          <cell r="BK275">
            <v>135.422</v>
          </cell>
          <cell r="BL275">
            <v>144.97499999999999</v>
          </cell>
          <cell r="BM275">
            <v>147.428</v>
          </cell>
          <cell r="BN275">
            <v>150.006</v>
          </cell>
          <cell r="BO275">
            <v>149.61600000000001</v>
          </cell>
          <cell r="BP275">
            <v>153.86699999999999</v>
          </cell>
          <cell r="BQ275">
            <v>154.309</v>
          </cell>
          <cell r="BR275">
            <v>157.172</v>
          </cell>
          <cell r="BS275">
            <v>153.70699999999999</v>
          </cell>
          <cell r="BT275">
            <v>163.68</v>
          </cell>
          <cell r="BU275">
            <v>165.565</v>
          </cell>
          <cell r="BV275">
            <v>157.334</v>
          </cell>
          <cell r="BW275">
            <v>155.256</v>
          </cell>
          <cell r="BX275">
            <v>154.44999999999999</v>
          </cell>
          <cell r="BY275">
            <v>154.661</v>
          </cell>
          <cell r="BZ275">
            <v>157.1</v>
          </cell>
          <cell r="CA275">
            <v>155.06200000000001</v>
          </cell>
          <cell r="CB275">
            <v>155.56399999999999</v>
          </cell>
          <cell r="CC275">
            <v>155.18799999999999</v>
          </cell>
          <cell r="CD275">
            <v>155.59299999999999</v>
          </cell>
          <cell r="CE275">
            <v>158.191</v>
          </cell>
          <cell r="CF275">
            <v>158.559</v>
          </cell>
          <cell r="CG275">
            <v>158.31200000000001</v>
          </cell>
          <cell r="CH275">
            <v>156.36699999999999</v>
          </cell>
          <cell r="CI275">
            <v>156.56</v>
          </cell>
          <cell r="CJ275">
            <v>156.86099999999999</v>
          </cell>
          <cell r="CK275">
            <v>158.184</v>
          </cell>
          <cell r="CL275">
            <v>159.143</v>
          </cell>
          <cell r="CM275">
            <v>161.59800000000001</v>
          </cell>
          <cell r="CN275">
            <v>164.32300000000001</v>
          </cell>
          <cell r="CO275">
            <v>165.05099999999999</v>
          </cell>
        </row>
        <row r="284">
          <cell r="B284" t="str">
            <v>1995Q1</v>
          </cell>
          <cell r="C284" t="str">
            <v>1995Q2</v>
          </cell>
          <cell r="D284" t="str">
            <v>1995Q3</v>
          </cell>
          <cell r="E284" t="str">
            <v>1995Q4</v>
          </cell>
          <cell r="F284" t="str">
            <v>1996Q1</v>
          </cell>
          <cell r="G284" t="str">
            <v>1996Q2</v>
          </cell>
          <cell r="H284" t="str">
            <v>1996Q3</v>
          </cell>
          <cell r="I284" t="str">
            <v>1996Q4</v>
          </cell>
          <cell r="J284" t="str">
            <v>1997Q1</v>
          </cell>
          <cell r="K284" t="str">
            <v>1997Q2</v>
          </cell>
          <cell r="L284" t="str">
            <v>1997Q3</v>
          </cell>
          <cell r="M284" t="str">
            <v>1997Q4</v>
          </cell>
          <cell r="N284" t="str">
            <v>1998Q1</v>
          </cell>
          <cell r="O284" t="str">
            <v>1998Q2</v>
          </cell>
          <cell r="P284" t="str">
            <v>1998Q3</v>
          </cell>
          <cell r="Q284" t="str">
            <v>1998Q4</v>
          </cell>
          <cell r="R284" t="str">
            <v>1999Q1</v>
          </cell>
          <cell r="S284" t="str">
            <v>1999Q2</v>
          </cell>
          <cell r="T284" t="str">
            <v>1999Q3</v>
          </cell>
          <cell r="U284" t="str">
            <v>1999Q4</v>
          </cell>
          <cell r="V284" t="str">
            <v>2000Q1</v>
          </cell>
          <cell r="W284" t="str">
            <v>2000Q2</v>
          </cell>
          <cell r="X284" t="str">
            <v>2000Q3</v>
          </cell>
          <cell r="Y284" t="str">
            <v>2000Q4</v>
          </cell>
          <cell r="Z284" t="str">
            <v>2001Q1</v>
          </cell>
          <cell r="AA284" t="str">
            <v>2001Q2</v>
          </cell>
          <cell r="AB284" t="str">
            <v>2001Q3</v>
          </cell>
          <cell r="AC284" t="str">
            <v>2001Q4</v>
          </cell>
          <cell r="AD284" t="str">
            <v>2002Q1</v>
          </cell>
          <cell r="AE284" t="str">
            <v>2002Q2</v>
          </cell>
          <cell r="AF284" t="str">
            <v>2002Q3</v>
          </cell>
          <cell r="AG284" t="str">
            <v>2002Q4</v>
          </cell>
          <cell r="AH284" t="str">
            <v>2003Q1</v>
          </cell>
          <cell r="AI284" t="str">
            <v>2003Q2</v>
          </cell>
          <cell r="AJ284" t="str">
            <v>2003Q3</v>
          </cell>
          <cell r="AK284" t="str">
            <v>2003Q4</v>
          </cell>
          <cell r="AL284" t="str">
            <v>2004Q1</v>
          </cell>
          <cell r="AM284" t="str">
            <v>2004Q2</v>
          </cell>
          <cell r="AN284" t="str">
            <v>2004Q3</v>
          </cell>
          <cell r="AO284" t="str">
            <v>2004Q4</v>
          </cell>
          <cell r="AP284" t="str">
            <v>2005Q1</v>
          </cell>
          <cell r="AQ284" t="str">
            <v>2005Q2</v>
          </cell>
          <cell r="AR284" t="str">
            <v>2005Q3</v>
          </cell>
          <cell r="AS284" t="str">
            <v>2005Q4</v>
          </cell>
          <cell r="AT284" t="str">
            <v>2006Q1</v>
          </cell>
          <cell r="AU284" t="str">
            <v>2006Q2</v>
          </cell>
          <cell r="AV284" t="str">
            <v>2006Q3</v>
          </cell>
          <cell r="AW284" t="str">
            <v>2006Q4</v>
          </cell>
          <cell r="AX284" t="str">
            <v>2007Q1</v>
          </cell>
          <cell r="AY284" t="str">
            <v>2007Q2</v>
          </cell>
          <cell r="AZ284" t="str">
            <v>2007Q3</v>
          </cell>
          <cell r="BA284" t="str">
            <v>2007Q4</v>
          </cell>
          <cell r="BB284" t="str">
            <v>2008Q1</v>
          </cell>
          <cell r="BC284" t="str">
            <v>2008Q2</v>
          </cell>
          <cell r="BD284" t="str">
            <v>2008Q3</v>
          </cell>
          <cell r="BE284" t="str">
            <v>2008Q4</v>
          </cell>
          <cell r="BF284" t="str">
            <v>2009Q1</v>
          </cell>
          <cell r="BG284" t="str">
            <v>2009Q2</v>
          </cell>
          <cell r="BH284" t="str">
            <v>2009Q3</v>
          </cell>
          <cell r="BI284" t="str">
            <v>2009Q4</v>
          </cell>
          <cell r="BJ284" t="str">
            <v>2010Q1</v>
          </cell>
          <cell r="BK284" t="str">
            <v>2010Q2</v>
          </cell>
          <cell r="BL284" t="str">
            <v>2010Q3</v>
          </cell>
          <cell r="BM284" t="str">
            <v>2010Q4</v>
          </cell>
          <cell r="BN284" t="str">
            <v>2011Q1</v>
          </cell>
          <cell r="BO284" t="str">
            <v>2011Q2</v>
          </cell>
          <cell r="BP284" t="str">
            <v>2011Q3</v>
          </cell>
          <cell r="BQ284" t="str">
            <v>2011Q4</v>
          </cell>
          <cell r="BR284" t="str">
            <v>2012Q1</v>
          </cell>
          <cell r="BS284" t="str">
            <v>2012Q2</v>
          </cell>
          <cell r="BT284" t="str">
            <v>2012Q3</v>
          </cell>
          <cell r="BU284" t="str">
            <v>2012Q4</v>
          </cell>
          <cell r="BV284" t="str">
            <v>2013Q1</v>
          </cell>
          <cell r="BW284" t="str">
            <v>2013Q2</v>
          </cell>
          <cell r="BX284" t="str">
            <v>2013Q3</v>
          </cell>
          <cell r="BY284" t="str">
            <v>2013Q4</v>
          </cell>
          <cell r="BZ284" t="str">
            <v>2014Q1</v>
          </cell>
          <cell r="CA284" t="str">
            <v>2014Q2</v>
          </cell>
          <cell r="CB284" t="str">
            <v>2014Q3</v>
          </cell>
          <cell r="CC284" t="str">
            <v>2014Q4</v>
          </cell>
          <cell r="CD284" t="str">
            <v>2015Q1</v>
          </cell>
          <cell r="CE284" t="str">
            <v>2015Q2</v>
          </cell>
          <cell r="CF284" t="str">
            <v>2015Q3</v>
          </cell>
          <cell r="CG284" t="str">
            <v>2015Q4</v>
          </cell>
          <cell r="CH284" t="str">
            <v>2016Q1</v>
          </cell>
          <cell r="CI284" t="str">
            <v>2016Q2</v>
          </cell>
          <cell r="CJ284" t="str">
            <v>2016Q3</v>
          </cell>
          <cell r="CK284" t="str">
            <v>2016Q4</v>
          </cell>
          <cell r="CL284" t="str">
            <v>2017Q1</v>
          </cell>
          <cell r="CM284" t="str">
            <v>2017Q2</v>
          </cell>
          <cell r="CN284" t="str">
            <v>2017Q3</v>
          </cell>
          <cell r="CO284" t="str">
            <v>2017Q4</v>
          </cell>
        </row>
        <row r="288">
          <cell r="B288">
            <v>7.2859999999999996</v>
          </cell>
          <cell r="C288">
            <v>5.5839999999999996</v>
          </cell>
          <cell r="D288">
            <v>6.9180000000000001</v>
          </cell>
          <cell r="E288">
            <v>4.8620000000000001</v>
          </cell>
          <cell r="F288">
            <v>8.5090000000000003</v>
          </cell>
          <cell r="G288">
            <v>8.6050000000000004</v>
          </cell>
          <cell r="H288">
            <v>10.981</v>
          </cell>
          <cell r="I288">
            <v>10.493</v>
          </cell>
          <cell r="J288">
            <v>18.257000000000001</v>
          </cell>
          <cell r="K288">
            <v>21.876000000000001</v>
          </cell>
          <cell r="L288">
            <v>20.837</v>
          </cell>
          <cell r="M288">
            <v>24.175000000000001</v>
          </cell>
          <cell r="N288">
            <v>21.117000000000001</v>
          </cell>
          <cell r="O288">
            <v>22.068000000000001</v>
          </cell>
          <cell r="P288">
            <v>26.148</v>
          </cell>
          <cell r="Q288">
            <v>25.577000000000002</v>
          </cell>
          <cell r="R288">
            <v>28.905000000000001</v>
          </cell>
          <cell r="S288">
            <v>37.630000000000003</v>
          </cell>
          <cell r="T288">
            <v>40.478999999999999</v>
          </cell>
          <cell r="U288">
            <v>43.848999999999997</v>
          </cell>
          <cell r="V288">
            <v>46.412999999999997</v>
          </cell>
          <cell r="W288">
            <v>50.09</v>
          </cell>
          <cell r="X288">
            <v>57.863</v>
          </cell>
          <cell r="Y288">
            <v>56.097999999999999</v>
          </cell>
          <cell r="Z288">
            <v>66.802999999999997</v>
          </cell>
          <cell r="AA288">
            <v>68.081000000000003</v>
          </cell>
          <cell r="AB288">
            <v>73.209999999999994</v>
          </cell>
          <cell r="AC288">
            <v>73.977999999999994</v>
          </cell>
          <cell r="AD288">
            <v>73.811000000000007</v>
          </cell>
          <cell r="AE288">
            <v>76.543000000000006</v>
          </cell>
          <cell r="AF288">
            <v>85.935000000000002</v>
          </cell>
          <cell r="AG288">
            <v>85.423000000000002</v>
          </cell>
          <cell r="AH288">
            <v>93.236000000000004</v>
          </cell>
          <cell r="AI288">
            <v>95.900999999999996</v>
          </cell>
          <cell r="AJ288">
            <v>95.918999999999997</v>
          </cell>
          <cell r="AK288">
            <v>94.795000000000002</v>
          </cell>
          <cell r="AL288">
            <v>95.748999999999995</v>
          </cell>
          <cell r="AM288">
            <v>100.63200000000001</v>
          </cell>
          <cell r="AN288">
            <v>103.604</v>
          </cell>
          <cell r="AO288">
            <v>103.07599999999999</v>
          </cell>
          <cell r="AP288">
            <v>97.438000000000002</v>
          </cell>
          <cell r="AQ288">
            <v>99.316999999999993</v>
          </cell>
          <cell r="AR288">
            <v>100.651</v>
          </cell>
          <cell r="AS288">
            <v>102.291</v>
          </cell>
          <cell r="AT288">
            <v>97.968999999999994</v>
          </cell>
          <cell r="AU288">
            <v>96.724000000000004</v>
          </cell>
          <cell r="AV288">
            <v>98.158000000000001</v>
          </cell>
          <cell r="AW288">
            <v>98.364999999999995</v>
          </cell>
          <cell r="AX288">
            <v>94.933999999999997</v>
          </cell>
          <cell r="AY288">
            <v>91.962000000000003</v>
          </cell>
          <cell r="AZ288">
            <v>86.558999999999997</v>
          </cell>
          <cell r="BA288">
            <v>92.944000000000003</v>
          </cell>
          <cell r="BB288">
            <v>97.558999999999997</v>
          </cell>
          <cell r="BC288">
            <v>104.96299999999999</v>
          </cell>
          <cell r="BD288">
            <v>105.738</v>
          </cell>
          <cell r="BE288">
            <v>109.45</v>
          </cell>
          <cell r="BF288">
            <v>107.029</v>
          </cell>
          <cell r="BG288">
            <v>108.655</v>
          </cell>
          <cell r="BH288">
            <v>113.004</v>
          </cell>
          <cell r="BI288">
            <v>108.366</v>
          </cell>
          <cell r="BJ288">
            <v>110.358</v>
          </cell>
          <cell r="BK288">
            <v>113.26600000000001</v>
          </cell>
          <cell r="BL288">
            <v>116.688</v>
          </cell>
          <cell r="BM288">
            <v>118.497</v>
          </cell>
          <cell r="BN288">
            <v>119.41500000000001</v>
          </cell>
          <cell r="BO288">
            <v>119.453</v>
          </cell>
          <cell r="BP288">
            <v>122.986</v>
          </cell>
          <cell r="BQ288">
            <v>123.798</v>
          </cell>
          <cell r="BR288">
            <v>130.11099999999999</v>
          </cell>
          <cell r="BS288">
            <v>130.982</v>
          </cell>
          <cell r="BT288">
            <v>127.983</v>
          </cell>
          <cell r="BU288">
            <v>127.47</v>
          </cell>
          <cell r="BV288">
            <v>121.703</v>
          </cell>
          <cell r="BW288">
            <v>120.096</v>
          </cell>
          <cell r="BX288">
            <v>123.04600000000001</v>
          </cell>
          <cell r="BY288">
            <v>121.84</v>
          </cell>
          <cell r="BZ288">
            <v>121.99</v>
          </cell>
          <cell r="CA288">
            <v>123.328</v>
          </cell>
          <cell r="CB288">
            <v>119.547</v>
          </cell>
          <cell r="CC288">
            <v>122.021</v>
          </cell>
          <cell r="CD288">
            <v>117.878</v>
          </cell>
          <cell r="CE288">
            <v>121.67</v>
          </cell>
          <cell r="CF288">
            <v>120.733</v>
          </cell>
          <cell r="CG288">
            <v>117.801</v>
          </cell>
          <cell r="CH288">
            <v>118.53100000000001</v>
          </cell>
          <cell r="CI288">
            <v>119.328</v>
          </cell>
          <cell r="CJ288">
            <v>118.32299999999999</v>
          </cell>
          <cell r="CK288">
            <v>119.18600000000001</v>
          </cell>
          <cell r="CL288">
            <v>122.22499999999999</v>
          </cell>
          <cell r="CM288">
            <v>123.223</v>
          </cell>
          <cell r="CN288">
            <v>124.383</v>
          </cell>
          <cell r="CO288">
            <v>126.077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unare"/>
      <sheetName val="Trimestre"/>
    </sheetNames>
    <sheetDataSet>
      <sheetData sheetId="0" refreshError="1"/>
      <sheetData sheetId="1">
        <row r="9">
          <cell r="B9" t="str">
            <v>2003Q1</v>
          </cell>
          <cell r="C9">
            <v>18.5</v>
          </cell>
          <cell r="D9">
            <v>30</v>
          </cell>
          <cell r="E9">
            <v>5</v>
          </cell>
          <cell r="G9">
            <v>18.916666666666668</v>
          </cell>
          <cell r="H9">
            <v>40</v>
          </cell>
          <cell r="I9">
            <v>5</v>
          </cell>
        </row>
        <row r="10">
          <cell r="B10" t="str">
            <v>2003Q2</v>
          </cell>
          <cell r="C10">
            <v>18.25</v>
          </cell>
          <cell r="D10">
            <v>30</v>
          </cell>
          <cell r="E10">
            <v>5</v>
          </cell>
          <cell r="G10">
            <v>18.333333333333332</v>
          </cell>
          <cell r="H10">
            <v>30</v>
          </cell>
          <cell r="I10">
            <v>5</v>
          </cell>
        </row>
        <row r="11">
          <cell r="B11" t="str">
            <v>2003Q3</v>
          </cell>
          <cell r="C11">
            <v>19.25</v>
          </cell>
          <cell r="D11">
            <v>30</v>
          </cell>
          <cell r="E11">
            <v>5</v>
          </cell>
          <cell r="G11">
            <v>18.916666666666668</v>
          </cell>
          <cell r="H11">
            <v>30</v>
          </cell>
          <cell r="I11">
            <v>5</v>
          </cell>
        </row>
        <row r="12">
          <cell r="B12" t="str">
            <v>2003Q4</v>
          </cell>
          <cell r="C12">
            <v>21.25</v>
          </cell>
          <cell r="D12">
            <v>30</v>
          </cell>
          <cell r="E12">
            <v>5</v>
          </cell>
          <cell r="G12">
            <v>20.916666666666668</v>
          </cell>
          <cell r="H12">
            <v>30</v>
          </cell>
          <cell r="I12">
            <v>5</v>
          </cell>
        </row>
        <row r="13">
          <cell r="B13" t="str">
            <v>2004Q1</v>
          </cell>
          <cell r="C13">
            <v>21.25</v>
          </cell>
          <cell r="D13">
            <v>30</v>
          </cell>
          <cell r="E13">
            <v>5</v>
          </cell>
          <cell r="G13">
            <v>21.25</v>
          </cell>
          <cell r="H13">
            <v>30</v>
          </cell>
          <cell r="I13">
            <v>5</v>
          </cell>
        </row>
        <row r="14">
          <cell r="B14" t="str">
            <v>2004Q2</v>
          </cell>
          <cell r="C14">
            <v>20.75</v>
          </cell>
          <cell r="D14">
            <v>30</v>
          </cell>
          <cell r="E14">
            <v>5</v>
          </cell>
          <cell r="G14">
            <v>21.083333333333332</v>
          </cell>
          <cell r="H14">
            <v>30</v>
          </cell>
          <cell r="I14">
            <v>5</v>
          </cell>
        </row>
        <row r="15">
          <cell r="B15" t="str">
            <v>2004Q3</v>
          </cell>
          <cell r="C15">
            <v>18.75</v>
          </cell>
          <cell r="D15">
            <v>30</v>
          </cell>
          <cell r="E15">
            <v>5</v>
          </cell>
          <cell r="G15">
            <v>19.166666666666668</v>
          </cell>
          <cell r="H15">
            <v>30</v>
          </cell>
          <cell r="I15">
            <v>5</v>
          </cell>
        </row>
        <row r="16">
          <cell r="B16" t="str">
            <v>2004Q4</v>
          </cell>
          <cell r="C16">
            <v>17</v>
          </cell>
          <cell r="D16">
            <v>30</v>
          </cell>
          <cell r="E16">
            <v>5</v>
          </cell>
          <cell r="G16">
            <v>17.833333333333332</v>
          </cell>
          <cell r="H16">
            <v>30</v>
          </cell>
          <cell r="I16">
            <v>5</v>
          </cell>
        </row>
        <row r="17">
          <cell r="B17" t="str">
            <v>2005Q1</v>
          </cell>
          <cell r="C17">
            <v>14.5</v>
          </cell>
          <cell r="D17">
            <v>25</v>
          </cell>
          <cell r="E17">
            <v>5</v>
          </cell>
          <cell r="G17">
            <v>15.583333333333334</v>
          </cell>
          <cell r="H17">
            <v>25</v>
          </cell>
          <cell r="I17">
            <v>5</v>
          </cell>
        </row>
        <row r="18">
          <cell r="B18" t="str">
            <v>2005Q2</v>
          </cell>
          <cell r="C18">
            <v>12.5</v>
          </cell>
          <cell r="D18">
            <v>20</v>
          </cell>
          <cell r="E18">
            <v>4</v>
          </cell>
          <cell r="G18">
            <v>12.5</v>
          </cell>
          <cell r="H18">
            <v>20</v>
          </cell>
          <cell r="I18">
            <v>4</v>
          </cell>
        </row>
        <row r="19">
          <cell r="B19" t="str">
            <v>2005Q3</v>
          </cell>
          <cell r="C19">
            <v>7.5</v>
          </cell>
          <cell r="D19">
            <v>14</v>
          </cell>
          <cell r="E19">
            <v>1</v>
          </cell>
          <cell r="G19">
            <v>9.5</v>
          </cell>
          <cell r="H19">
            <v>18</v>
          </cell>
          <cell r="I19">
            <v>3</v>
          </cell>
        </row>
        <row r="20">
          <cell r="B20" t="str">
            <v>2005Q4</v>
          </cell>
          <cell r="C20">
            <v>7.5</v>
          </cell>
          <cell r="D20">
            <v>14</v>
          </cell>
          <cell r="E20">
            <v>1</v>
          </cell>
          <cell r="G20">
            <v>7.5</v>
          </cell>
          <cell r="H20">
            <v>14</v>
          </cell>
          <cell r="I20">
            <v>1</v>
          </cell>
        </row>
        <row r="21">
          <cell r="B21" t="str">
            <v>2006Q1</v>
          </cell>
          <cell r="C21">
            <v>8.5</v>
          </cell>
          <cell r="D21">
            <v>14</v>
          </cell>
          <cell r="E21">
            <v>1</v>
          </cell>
          <cell r="G21">
            <v>8.1666666666666661</v>
          </cell>
          <cell r="H21">
            <v>14</v>
          </cell>
          <cell r="I21">
            <v>1</v>
          </cell>
        </row>
        <row r="22">
          <cell r="B22" t="str">
            <v>2006Q2</v>
          </cell>
          <cell r="C22">
            <v>8.75</v>
          </cell>
          <cell r="D22">
            <v>14</v>
          </cell>
          <cell r="E22">
            <v>1</v>
          </cell>
          <cell r="G22">
            <v>8.5833333333333339</v>
          </cell>
          <cell r="H22">
            <v>14</v>
          </cell>
          <cell r="I22">
            <v>1</v>
          </cell>
        </row>
        <row r="23">
          <cell r="B23" t="str">
            <v>2006Q3</v>
          </cell>
          <cell r="C23">
            <v>8.75</v>
          </cell>
          <cell r="D23">
            <v>14</v>
          </cell>
          <cell r="E23">
            <v>1</v>
          </cell>
          <cell r="G23">
            <v>8.75</v>
          </cell>
          <cell r="H23">
            <v>14</v>
          </cell>
          <cell r="I23">
            <v>1</v>
          </cell>
        </row>
        <row r="24">
          <cell r="B24" t="str">
            <v>2006Q4</v>
          </cell>
          <cell r="C24">
            <v>8.75</v>
          </cell>
          <cell r="D24">
            <v>14</v>
          </cell>
          <cell r="E24">
            <v>1</v>
          </cell>
          <cell r="G24">
            <v>8.75</v>
          </cell>
          <cell r="H24">
            <v>14</v>
          </cell>
          <cell r="I24">
            <v>1</v>
          </cell>
        </row>
        <row r="25">
          <cell r="B25" t="str">
            <v>2007Q1</v>
          </cell>
          <cell r="C25">
            <v>7.5</v>
          </cell>
          <cell r="D25">
            <v>14</v>
          </cell>
          <cell r="E25">
            <v>1</v>
          </cell>
          <cell r="G25">
            <v>8.0833333333333339</v>
          </cell>
          <cell r="H25">
            <v>14</v>
          </cell>
          <cell r="I25">
            <v>1</v>
          </cell>
        </row>
        <row r="26">
          <cell r="B26" t="str">
            <v>2007Q2</v>
          </cell>
          <cell r="C26">
            <v>7</v>
          </cell>
          <cell r="D26">
            <v>14</v>
          </cell>
          <cell r="E26">
            <v>1</v>
          </cell>
          <cell r="G26">
            <v>7.25</v>
          </cell>
          <cell r="H26">
            <v>14</v>
          </cell>
          <cell r="I26">
            <v>1</v>
          </cell>
        </row>
        <row r="27">
          <cell r="B27" t="str">
            <v>2007Q3</v>
          </cell>
          <cell r="C27">
            <v>7</v>
          </cell>
          <cell r="D27">
            <v>12</v>
          </cell>
          <cell r="E27">
            <v>2</v>
          </cell>
          <cell r="G27">
            <v>7</v>
          </cell>
          <cell r="H27">
            <v>12.666666666666666</v>
          </cell>
          <cell r="I27">
            <v>1.6666666666666667</v>
          </cell>
        </row>
        <row r="28">
          <cell r="B28" t="str">
            <v>2007Q4</v>
          </cell>
          <cell r="C28">
            <v>7.5</v>
          </cell>
          <cell r="D28">
            <v>12</v>
          </cell>
          <cell r="E28">
            <v>2</v>
          </cell>
          <cell r="G28">
            <v>7.333333333333333</v>
          </cell>
          <cell r="H28">
            <v>12</v>
          </cell>
          <cell r="I28">
            <v>2</v>
          </cell>
        </row>
        <row r="29">
          <cell r="B29" t="str">
            <v>2008Q1</v>
          </cell>
          <cell r="C29">
            <v>9.5</v>
          </cell>
          <cell r="D29">
            <v>12</v>
          </cell>
          <cell r="E29">
            <v>2</v>
          </cell>
          <cell r="G29">
            <v>8.8333333333333339</v>
          </cell>
          <cell r="H29">
            <v>12</v>
          </cell>
          <cell r="I29">
            <v>2</v>
          </cell>
        </row>
        <row r="30">
          <cell r="B30" t="str">
            <v>2008Q2</v>
          </cell>
          <cell r="C30">
            <v>10</v>
          </cell>
          <cell r="D30">
            <v>14</v>
          </cell>
          <cell r="E30">
            <v>6</v>
          </cell>
          <cell r="G30">
            <v>9.75</v>
          </cell>
          <cell r="H30">
            <v>13.25</v>
          </cell>
          <cell r="I30">
            <v>4.583333333333333</v>
          </cell>
        </row>
        <row r="31">
          <cell r="B31" t="str">
            <v>2008Q3</v>
          </cell>
          <cell r="C31">
            <v>10.25</v>
          </cell>
          <cell r="D31">
            <v>14.25</v>
          </cell>
          <cell r="E31">
            <v>6.25</v>
          </cell>
          <cell r="G31">
            <v>10.166666666666666</v>
          </cell>
          <cell r="H31">
            <v>14.166666666666666</v>
          </cell>
          <cell r="I31">
            <v>6.166666666666667</v>
          </cell>
        </row>
        <row r="32">
          <cell r="B32" t="str">
            <v>2008Q4</v>
          </cell>
          <cell r="C32">
            <v>10.25</v>
          </cell>
          <cell r="D32">
            <v>14.25</v>
          </cell>
          <cell r="E32">
            <v>6.25</v>
          </cell>
          <cell r="G32">
            <v>10.25</v>
          </cell>
          <cell r="H32">
            <v>14.25</v>
          </cell>
          <cell r="I32">
            <v>6.25</v>
          </cell>
        </row>
        <row r="33">
          <cell r="B33" t="str">
            <v>2009Q1</v>
          </cell>
          <cell r="C33">
            <v>10</v>
          </cell>
          <cell r="D33">
            <v>14</v>
          </cell>
          <cell r="E33">
            <v>6</v>
          </cell>
          <cell r="G33">
            <v>10.083333333333334</v>
          </cell>
          <cell r="H33">
            <v>14.083333333333334</v>
          </cell>
          <cell r="I33">
            <v>6.083333333333333</v>
          </cell>
        </row>
        <row r="34">
          <cell r="B34" t="str">
            <v>2009Q2</v>
          </cell>
          <cell r="C34">
            <v>9.5</v>
          </cell>
          <cell r="D34">
            <v>13.5</v>
          </cell>
          <cell r="E34">
            <v>5.5</v>
          </cell>
          <cell r="G34">
            <v>9.6666666666666661</v>
          </cell>
          <cell r="H34">
            <v>13.666666666666666</v>
          </cell>
          <cell r="I34">
            <v>5.666666666666667</v>
          </cell>
        </row>
        <row r="35">
          <cell r="B35" t="str">
            <v>2009Q3</v>
          </cell>
          <cell r="C35">
            <v>8</v>
          </cell>
          <cell r="D35">
            <v>12</v>
          </cell>
          <cell r="E35">
            <v>4</v>
          </cell>
          <cell r="G35">
            <v>8.5</v>
          </cell>
          <cell r="H35">
            <v>12.5</v>
          </cell>
          <cell r="I35">
            <v>4.5</v>
          </cell>
        </row>
        <row r="36">
          <cell r="B36" t="str">
            <v>2009Q4</v>
          </cell>
          <cell r="C36">
            <v>8</v>
          </cell>
          <cell r="D36">
            <v>12</v>
          </cell>
          <cell r="E36">
            <v>4</v>
          </cell>
          <cell r="G36">
            <v>8</v>
          </cell>
          <cell r="H36">
            <v>12</v>
          </cell>
          <cell r="I36">
            <v>4</v>
          </cell>
        </row>
        <row r="37">
          <cell r="B37" t="str">
            <v>2010Q1</v>
          </cell>
          <cell r="C37">
            <v>6.5</v>
          </cell>
          <cell r="D37">
            <v>10.5</v>
          </cell>
          <cell r="E37">
            <v>2.5</v>
          </cell>
          <cell r="G37">
            <v>7</v>
          </cell>
          <cell r="H37">
            <v>11</v>
          </cell>
          <cell r="I37">
            <v>3</v>
          </cell>
        </row>
        <row r="38">
          <cell r="B38" t="str">
            <v>2010Q2</v>
          </cell>
          <cell r="C38">
            <v>6.25</v>
          </cell>
          <cell r="D38">
            <v>10.25</v>
          </cell>
          <cell r="E38">
            <v>2.25</v>
          </cell>
          <cell r="G38">
            <v>6.333333333333333</v>
          </cell>
          <cell r="H38">
            <v>10.333333333333334</v>
          </cell>
          <cell r="I38">
            <v>2.3333333333333335</v>
          </cell>
        </row>
        <row r="39">
          <cell r="B39" t="str">
            <v>2010Q3</v>
          </cell>
          <cell r="C39">
            <v>6.25</v>
          </cell>
          <cell r="D39">
            <v>10.25</v>
          </cell>
          <cell r="E39">
            <v>2.25</v>
          </cell>
          <cell r="G39">
            <v>6.25</v>
          </cell>
          <cell r="H39">
            <v>10.25</v>
          </cell>
          <cell r="I39">
            <v>2.25</v>
          </cell>
        </row>
        <row r="40">
          <cell r="B40" t="str">
            <v>2010Q4</v>
          </cell>
          <cell r="C40">
            <v>6.25</v>
          </cell>
          <cell r="D40">
            <v>10.25</v>
          </cell>
          <cell r="E40">
            <v>2.25</v>
          </cell>
          <cell r="G40">
            <v>6.25</v>
          </cell>
          <cell r="H40">
            <v>10.25</v>
          </cell>
          <cell r="I40">
            <v>2.25</v>
          </cell>
        </row>
        <row r="41">
          <cell r="B41" t="str">
            <v>2011Q1</v>
          </cell>
          <cell r="C41">
            <v>6.25</v>
          </cell>
          <cell r="D41">
            <v>10.25</v>
          </cell>
          <cell r="E41">
            <v>2.25</v>
          </cell>
          <cell r="G41">
            <v>6.25</v>
          </cell>
          <cell r="H41">
            <v>10.25</v>
          </cell>
          <cell r="I41">
            <v>2.25</v>
          </cell>
        </row>
        <row r="42">
          <cell r="B42" t="str">
            <v>2011Q2</v>
          </cell>
          <cell r="C42">
            <v>6.25</v>
          </cell>
          <cell r="D42">
            <v>10.25</v>
          </cell>
          <cell r="E42">
            <v>2.25</v>
          </cell>
          <cell r="G42">
            <v>6.25</v>
          </cell>
          <cell r="H42">
            <v>10.25</v>
          </cell>
          <cell r="I42">
            <v>2.25</v>
          </cell>
        </row>
        <row r="43">
          <cell r="B43" t="str">
            <v>2011Q3</v>
          </cell>
          <cell r="C43">
            <v>6.25</v>
          </cell>
          <cell r="D43">
            <v>10.25</v>
          </cell>
          <cell r="E43">
            <v>2.25</v>
          </cell>
          <cell r="G43">
            <v>6.25</v>
          </cell>
          <cell r="H43">
            <v>10.25</v>
          </cell>
          <cell r="I43">
            <v>2.25</v>
          </cell>
        </row>
        <row r="44">
          <cell r="B44" t="str">
            <v>2011Q4</v>
          </cell>
          <cell r="C44">
            <v>6</v>
          </cell>
          <cell r="D44">
            <v>10</v>
          </cell>
          <cell r="E44">
            <v>2</v>
          </cell>
          <cell r="G44">
            <v>6.083333333333333</v>
          </cell>
          <cell r="H44">
            <v>10.083333333333334</v>
          </cell>
          <cell r="I44">
            <v>2.0833333333333335</v>
          </cell>
        </row>
        <row r="45">
          <cell r="B45" t="str">
            <v>2012Q1</v>
          </cell>
          <cell r="C45">
            <v>5.25</v>
          </cell>
          <cell r="D45">
            <v>9.25</v>
          </cell>
          <cell r="E45">
            <v>1.25</v>
          </cell>
          <cell r="G45">
            <v>5.5</v>
          </cell>
          <cell r="H45">
            <v>9.5</v>
          </cell>
          <cell r="I45">
            <v>1.5</v>
          </cell>
        </row>
        <row r="46">
          <cell r="B46" t="str">
            <v>2012Q2</v>
          </cell>
          <cell r="C46">
            <v>5.25</v>
          </cell>
          <cell r="D46">
            <v>9.25</v>
          </cell>
          <cell r="E46">
            <v>1.25</v>
          </cell>
          <cell r="G46">
            <v>5.25</v>
          </cell>
          <cell r="H46">
            <v>9.25</v>
          </cell>
          <cell r="I46">
            <v>1.25</v>
          </cell>
        </row>
        <row r="47">
          <cell r="B47" t="str">
            <v>2012Q3</v>
          </cell>
          <cell r="C47">
            <v>5.25</v>
          </cell>
          <cell r="D47">
            <v>9.25</v>
          </cell>
          <cell r="E47">
            <v>1.25</v>
          </cell>
          <cell r="G47">
            <v>5.25</v>
          </cell>
          <cell r="H47">
            <v>9.25</v>
          </cell>
          <cell r="I47">
            <v>1.25</v>
          </cell>
        </row>
        <row r="48">
          <cell r="B48" t="str">
            <v>2012Q4</v>
          </cell>
          <cell r="C48">
            <v>5.25</v>
          </cell>
          <cell r="D48">
            <v>9.25</v>
          </cell>
          <cell r="E48">
            <v>1.25</v>
          </cell>
          <cell r="G48">
            <v>5.25</v>
          </cell>
          <cell r="H48">
            <v>9.25</v>
          </cell>
          <cell r="I48">
            <v>1.25</v>
          </cell>
        </row>
        <row r="49">
          <cell r="B49" t="str">
            <v>2013Q1</v>
          </cell>
          <cell r="C49">
            <v>5.25</v>
          </cell>
          <cell r="D49">
            <v>9.25</v>
          </cell>
          <cell r="E49">
            <v>1.25</v>
          </cell>
          <cell r="G49">
            <v>5.25</v>
          </cell>
          <cell r="H49">
            <v>9.25</v>
          </cell>
          <cell r="I49">
            <v>1.25</v>
          </cell>
        </row>
        <row r="50">
          <cell r="B50" t="str">
            <v>2013Q2</v>
          </cell>
          <cell r="C50">
            <v>5.25</v>
          </cell>
          <cell r="D50">
            <v>8.25</v>
          </cell>
          <cell r="E50">
            <v>2.25</v>
          </cell>
          <cell r="G50">
            <v>5.25</v>
          </cell>
          <cell r="H50">
            <v>8.5833333333333339</v>
          </cell>
          <cell r="I50">
            <v>1.9166666666666667</v>
          </cell>
        </row>
        <row r="51">
          <cell r="B51" t="str">
            <v>2013Q3</v>
          </cell>
          <cell r="C51">
            <v>4.5</v>
          </cell>
          <cell r="D51">
            <v>7.5</v>
          </cell>
          <cell r="E51">
            <v>1.5</v>
          </cell>
          <cell r="G51">
            <v>4.666666666666667</v>
          </cell>
          <cell r="H51">
            <v>7.666666666666667</v>
          </cell>
          <cell r="I51">
            <v>1.6666666666666667</v>
          </cell>
        </row>
        <row r="52">
          <cell r="B52" t="str">
            <v>2013Q4</v>
          </cell>
          <cell r="C52">
            <v>4</v>
          </cell>
          <cell r="D52">
            <v>7</v>
          </cell>
          <cell r="E52">
            <v>1</v>
          </cell>
          <cell r="G52">
            <v>4.083333333333333</v>
          </cell>
          <cell r="H52">
            <v>7.083333333333333</v>
          </cell>
          <cell r="I52">
            <v>1.0833333333333333</v>
          </cell>
        </row>
        <row r="53">
          <cell r="B53" t="str">
            <v>2014Q1</v>
          </cell>
          <cell r="C53">
            <v>3.5</v>
          </cell>
          <cell r="D53">
            <v>6.5</v>
          </cell>
          <cell r="E53">
            <v>0.5</v>
          </cell>
          <cell r="G53">
            <v>3.5833333333333335</v>
          </cell>
          <cell r="H53">
            <v>6.583333333333333</v>
          </cell>
          <cell r="I53">
            <v>0.58333333333333337</v>
          </cell>
        </row>
        <row r="54">
          <cell r="B54" t="str">
            <v>2014Q2</v>
          </cell>
          <cell r="C54">
            <v>3.5</v>
          </cell>
          <cell r="D54">
            <v>6.5</v>
          </cell>
          <cell r="E54">
            <v>0.5</v>
          </cell>
          <cell r="G54">
            <v>3.5</v>
          </cell>
          <cell r="H54">
            <v>6.5</v>
          </cell>
          <cell r="I54">
            <v>0.5</v>
          </cell>
        </row>
        <row r="55">
          <cell r="B55" t="str">
            <v>2014Q3</v>
          </cell>
          <cell r="C55">
            <v>3.25</v>
          </cell>
          <cell r="D55">
            <v>6.25</v>
          </cell>
          <cell r="E55">
            <v>0.25</v>
          </cell>
          <cell r="G55">
            <v>3.3333333333333335</v>
          </cell>
          <cell r="H55">
            <v>6.333333333333333</v>
          </cell>
          <cell r="I55">
            <v>0.33333333333333331</v>
          </cell>
        </row>
        <row r="56">
          <cell r="B56" t="str">
            <v>2014Q4</v>
          </cell>
          <cell r="C56">
            <v>2.75</v>
          </cell>
          <cell r="D56">
            <v>5.25</v>
          </cell>
          <cell r="E56">
            <v>0.25</v>
          </cell>
          <cell r="G56">
            <v>2.8333333333333335</v>
          </cell>
          <cell r="H56">
            <v>5.416666666666667</v>
          </cell>
          <cell r="I56">
            <v>0.25</v>
          </cell>
        </row>
        <row r="57">
          <cell r="B57" t="str">
            <v>2015Q1</v>
          </cell>
          <cell r="C57">
            <v>2.25</v>
          </cell>
          <cell r="D57">
            <v>4.25</v>
          </cell>
          <cell r="E57">
            <v>0.25</v>
          </cell>
          <cell r="G57">
            <v>2.3333333333333335</v>
          </cell>
          <cell r="H57">
            <v>4.416666666666667</v>
          </cell>
          <cell r="I57">
            <v>0.25</v>
          </cell>
        </row>
        <row r="58">
          <cell r="B58" t="str">
            <v>2015Q2</v>
          </cell>
          <cell r="C58">
            <v>1.75</v>
          </cell>
          <cell r="D58">
            <v>3.25</v>
          </cell>
          <cell r="E58">
            <v>0.25</v>
          </cell>
          <cell r="G58">
            <v>1.8333333333333333</v>
          </cell>
          <cell r="H58">
            <v>3.4166666666666665</v>
          </cell>
          <cell r="I58">
            <v>0.25</v>
          </cell>
        </row>
        <row r="59">
          <cell r="B59" t="str">
            <v>2015Q3</v>
          </cell>
          <cell r="C59">
            <v>1.75</v>
          </cell>
          <cell r="D59">
            <v>3.25</v>
          </cell>
          <cell r="E59">
            <v>0.25</v>
          </cell>
          <cell r="G59">
            <v>1.75</v>
          </cell>
          <cell r="H59">
            <v>3.25</v>
          </cell>
          <cell r="I59">
            <v>0.25</v>
          </cell>
        </row>
        <row r="60">
          <cell r="B60" t="str">
            <v>2015Q4</v>
          </cell>
          <cell r="C60">
            <v>1.75</v>
          </cell>
          <cell r="D60">
            <v>3.25</v>
          </cell>
          <cell r="E60">
            <v>0.25</v>
          </cell>
          <cell r="G60">
            <v>1.75</v>
          </cell>
          <cell r="H60">
            <v>3.25</v>
          </cell>
          <cell r="I60">
            <v>0.25</v>
          </cell>
        </row>
        <row r="61">
          <cell r="B61" t="str">
            <v>2016Q1</v>
          </cell>
          <cell r="C61">
            <v>1.75</v>
          </cell>
          <cell r="D61">
            <v>3.25</v>
          </cell>
          <cell r="E61">
            <v>0.25</v>
          </cell>
          <cell r="G61">
            <v>1.75</v>
          </cell>
          <cell r="H61">
            <v>3.25</v>
          </cell>
          <cell r="I61">
            <v>0.25</v>
          </cell>
        </row>
        <row r="62">
          <cell r="B62" t="str">
            <v>2016Q2</v>
          </cell>
          <cell r="C62">
            <v>1.75</v>
          </cell>
          <cell r="D62">
            <v>3.25</v>
          </cell>
          <cell r="E62">
            <v>0.25</v>
          </cell>
          <cell r="G62">
            <v>1.75</v>
          </cell>
          <cell r="H62">
            <v>3.25</v>
          </cell>
          <cell r="I62">
            <v>0.25</v>
          </cell>
        </row>
        <row r="63">
          <cell r="B63" t="str">
            <v>2016Q3</v>
          </cell>
          <cell r="C63">
            <v>1.75</v>
          </cell>
          <cell r="D63">
            <v>3.25</v>
          </cell>
          <cell r="E63">
            <v>0.25</v>
          </cell>
          <cell r="G63">
            <v>1.75</v>
          </cell>
          <cell r="H63">
            <v>3.25</v>
          </cell>
          <cell r="I63">
            <v>0.25</v>
          </cell>
        </row>
        <row r="64">
          <cell r="B64" t="str">
            <v>2016Q4</v>
          </cell>
          <cell r="C64">
            <v>1.75</v>
          </cell>
          <cell r="D64">
            <v>3.25</v>
          </cell>
          <cell r="E64">
            <v>0.25</v>
          </cell>
          <cell r="G64">
            <v>1.75</v>
          </cell>
          <cell r="H64">
            <v>3.25</v>
          </cell>
          <cell r="I64">
            <v>0.25</v>
          </cell>
        </row>
        <row r="65">
          <cell r="B65" t="str">
            <v>2017Q1</v>
          </cell>
          <cell r="C65">
            <v>1.75</v>
          </cell>
          <cell r="D65">
            <v>3.25</v>
          </cell>
          <cell r="E65">
            <v>0.25</v>
          </cell>
          <cell r="G65">
            <v>1.75</v>
          </cell>
          <cell r="H65">
            <v>3.25</v>
          </cell>
          <cell r="I65">
            <v>0.25</v>
          </cell>
        </row>
        <row r="66">
          <cell r="B66" t="str">
            <v>2017Q2</v>
          </cell>
          <cell r="C66">
            <v>1.75</v>
          </cell>
          <cell r="D66">
            <v>3.25</v>
          </cell>
          <cell r="E66">
            <v>0.25</v>
          </cell>
          <cell r="G66">
            <v>1.75</v>
          </cell>
          <cell r="H66">
            <v>3.25</v>
          </cell>
          <cell r="I66">
            <v>0.25</v>
          </cell>
        </row>
        <row r="67">
          <cell r="B67" t="str">
            <v>2017Q3</v>
          </cell>
          <cell r="C67">
            <v>1.75</v>
          </cell>
          <cell r="D67">
            <v>3.25</v>
          </cell>
          <cell r="E67">
            <v>0.25</v>
          </cell>
          <cell r="G67">
            <v>1.75</v>
          </cell>
          <cell r="H67">
            <v>3.25</v>
          </cell>
          <cell r="I67">
            <v>0.25</v>
          </cell>
        </row>
        <row r="68">
          <cell r="B68" t="str">
            <v>2017Q4</v>
          </cell>
          <cell r="C68">
            <v>1.75</v>
          </cell>
          <cell r="D68">
            <v>2.75</v>
          </cell>
          <cell r="E68">
            <v>0.75</v>
          </cell>
          <cell r="G68">
            <v>1.75</v>
          </cell>
          <cell r="H68">
            <v>2.8333333333333335</v>
          </cell>
          <cell r="I68">
            <v>0.66666666666666663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>
        <row r="14">
          <cell r="F14">
            <v>19.145081967213113</v>
          </cell>
        </row>
        <row r="15">
          <cell r="F15">
            <v>18.641111111111108</v>
          </cell>
        </row>
        <row r="16">
          <cell r="F16">
            <v>19.969545454545443</v>
          </cell>
        </row>
        <row r="17">
          <cell r="F17">
            <v>21.70095238095238</v>
          </cell>
        </row>
        <row r="18">
          <cell r="F18">
            <v>22.392857142857142</v>
          </cell>
        </row>
        <row r="19">
          <cell r="F19">
            <v>22.196250000000013</v>
          </cell>
        </row>
        <row r="20">
          <cell r="F20">
            <v>20.006363636363648</v>
          </cell>
        </row>
        <row r="21">
          <cell r="F21">
            <v>18.451999999999988</v>
          </cell>
        </row>
        <row r="22">
          <cell r="F22">
            <v>13.840156249999996</v>
          </cell>
        </row>
        <row r="23">
          <cell r="F23">
            <v>9.8403174603174577</v>
          </cell>
        </row>
        <row r="24">
          <cell r="F24">
            <v>8.5693846153846156</v>
          </cell>
        </row>
        <row r="25">
          <cell r="F25">
            <v>6.9647619047619092</v>
          </cell>
        </row>
        <row r="26">
          <cell r="F26">
            <v>8.1825000000000045</v>
          </cell>
        </row>
        <row r="27">
          <cell r="F27">
            <v>8.641269841269839</v>
          </cell>
        </row>
        <row r="28">
          <cell r="F28">
            <v>9.2167692307692306</v>
          </cell>
        </row>
        <row r="29">
          <cell r="F29">
            <v>9.0288709677419359</v>
          </cell>
        </row>
        <row r="30">
          <cell r="F30">
            <v>7.9928571428571438</v>
          </cell>
        </row>
        <row r="31">
          <cell r="F31">
            <v>7.9522222222222263</v>
          </cell>
        </row>
        <row r="32">
          <cell r="F32">
            <v>7.2604615384615361</v>
          </cell>
        </row>
        <row r="33">
          <cell r="F33">
            <v>7.9804761904761898</v>
          </cell>
        </row>
        <row r="34">
          <cell r="F34">
            <v>9.9255555555555564</v>
          </cell>
        </row>
        <row r="35">
          <cell r="F35">
            <v>11.53063492063492</v>
          </cell>
        </row>
        <row r="36">
          <cell r="F36">
            <v>12.429242424242419</v>
          </cell>
        </row>
        <row r="37">
          <cell r="F37">
            <v>18.308095238095238</v>
          </cell>
        </row>
        <row r="38">
          <cell r="F38">
            <v>15.281129032258061</v>
          </cell>
        </row>
        <row r="39">
          <cell r="F39">
            <v>12.052741935483871</v>
          </cell>
        </row>
        <row r="40">
          <cell r="F40">
            <v>9.3581818181818175</v>
          </cell>
        </row>
        <row r="41">
          <cell r="F41">
            <v>10.379374999999994</v>
          </cell>
        </row>
        <row r="42">
          <cell r="F42">
            <v>7.3603174603174581</v>
          </cell>
        </row>
        <row r="43">
          <cell r="F43">
            <v>6.246190476190475</v>
          </cell>
        </row>
        <row r="44">
          <cell r="F44">
            <v>6.8678787878787855</v>
          </cell>
        </row>
        <row r="45">
          <cell r="F45">
            <v>6.5110769230769234</v>
          </cell>
        </row>
        <row r="46">
          <cell r="F46">
            <v>5.7193749999999985</v>
          </cell>
        </row>
        <row r="47">
          <cell r="F47">
            <v>5.5707936507936493</v>
          </cell>
        </row>
        <row r="48">
          <cell r="F48">
            <v>5.7467692307692326</v>
          </cell>
        </row>
        <row r="49">
          <cell r="F49">
            <v>6.2546031746031758</v>
          </cell>
        </row>
        <row r="50">
          <cell r="F50">
            <v>5.0023809523809524</v>
          </cell>
        </row>
        <row r="51">
          <cell r="F51">
            <v>4.8879032258064488</v>
          </cell>
        </row>
        <row r="52">
          <cell r="F52">
            <v>5.6048437500000015</v>
          </cell>
        </row>
        <row r="53">
          <cell r="F53">
            <v>5.8701587301587308</v>
          </cell>
        </row>
        <row r="54">
          <cell r="F54">
            <v>5.7167741935483853</v>
          </cell>
        </row>
        <row r="55">
          <cell r="F55">
            <v>4.3630645161290325</v>
          </cell>
        </row>
        <row r="56">
          <cell r="F56">
            <v>4.0430769230769226</v>
          </cell>
        </row>
        <row r="57">
          <cell r="F57">
            <v>2.8087499999999994</v>
          </cell>
        </row>
        <row r="58">
          <cell r="F58">
            <v>2.9051612903225812</v>
          </cell>
        </row>
        <row r="59">
          <cell r="F59">
            <v>2.7885483870967738</v>
          </cell>
        </row>
        <row r="60">
          <cell r="F60">
            <v>2.3895384615384612</v>
          </cell>
        </row>
        <row r="61">
          <cell r="F61">
            <v>2.0823809523809524</v>
          </cell>
        </row>
        <row r="62">
          <cell r="F62">
            <v>1.4449999999999992</v>
          </cell>
        </row>
        <row r="63">
          <cell r="F63">
            <v>1.3487096774193545</v>
          </cell>
        </row>
        <row r="64">
          <cell r="F64">
            <v>1.3687878787878791</v>
          </cell>
        </row>
        <row r="65">
          <cell r="F65">
            <v>1.1638095238095234</v>
          </cell>
        </row>
        <row r="66">
          <cell r="F66">
            <v>0.83203125</v>
          </cell>
        </row>
        <row r="67">
          <cell r="F67">
            <v>0.76492063492063556</v>
          </cell>
        </row>
        <row r="68">
          <cell r="F68">
            <v>0.77046153846153809</v>
          </cell>
        </row>
        <row r="69">
          <cell r="F69">
            <v>0.76564516129032223</v>
          </cell>
        </row>
        <row r="70">
          <cell r="F70">
            <v>0.82714285714285707</v>
          </cell>
        </row>
        <row r="71">
          <cell r="F71">
            <v>0.86081967213114741</v>
          </cell>
        </row>
        <row r="72">
          <cell r="F72">
            <v>0.93781249999999916</v>
          </cell>
        </row>
        <row r="73">
          <cell r="F73">
            <v>1.9836065573770496</v>
          </cell>
        </row>
      </sheetData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Sheet1"/>
    </sheetNames>
    <sheetDataSet>
      <sheetData sheetId="0">
        <row r="6">
          <cell r="A6" t="str">
            <v>2018Q1</v>
          </cell>
          <cell r="C6">
            <v>4.6565000000000003</v>
          </cell>
          <cell r="E6">
            <v>1.2321</v>
          </cell>
        </row>
        <row r="7">
          <cell r="A7" t="str">
            <v>2017Q4</v>
          </cell>
          <cell r="C7">
            <v>4.6585000000000001</v>
          </cell>
          <cell r="E7">
            <v>1.1993</v>
          </cell>
        </row>
        <row r="8">
          <cell r="A8" t="str">
            <v>2017Q3</v>
          </cell>
          <cell r="C8">
            <v>4.5993000000000004</v>
          </cell>
          <cell r="E8">
            <v>1.1806000000000001</v>
          </cell>
        </row>
        <row r="9">
          <cell r="A9" t="str">
            <v>2017Q2</v>
          </cell>
          <cell r="C9">
            <v>4.5522999999999998</v>
          </cell>
          <cell r="E9">
            <v>1.1412</v>
          </cell>
        </row>
        <row r="10">
          <cell r="A10" t="str">
            <v>2017Q1</v>
          </cell>
          <cell r="C10">
            <v>4.5525000000000002</v>
          </cell>
          <cell r="E10">
            <v>1.0690999999999999</v>
          </cell>
        </row>
        <row r="11">
          <cell r="A11" t="str">
            <v>2016Q4</v>
          </cell>
          <cell r="C11">
            <v>4.5389999999999997</v>
          </cell>
          <cell r="E11">
            <v>1.0541</v>
          </cell>
        </row>
        <row r="12">
          <cell r="A12" t="str">
            <v>2016Q3</v>
          </cell>
          <cell r="C12">
            <v>4.4537000000000004</v>
          </cell>
          <cell r="E12">
            <v>1.1161000000000001</v>
          </cell>
        </row>
        <row r="13">
          <cell r="A13" t="str">
            <v>2016Q2</v>
          </cell>
          <cell r="C13">
            <v>4.5233999999999996</v>
          </cell>
          <cell r="E13">
            <v>1.1102000000000001</v>
          </cell>
        </row>
        <row r="14">
          <cell r="A14" t="str">
            <v>2016Q1</v>
          </cell>
          <cell r="C14">
            <v>4.4718</v>
          </cell>
          <cell r="E14">
            <v>1.1385000000000001</v>
          </cell>
        </row>
        <row r="15">
          <cell r="A15" t="str">
            <v>2015Q4</v>
          </cell>
          <cell r="C15">
            <v>4.524</v>
          </cell>
          <cell r="E15">
            <v>1.0887</v>
          </cell>
        </row>
        <row r="16">
          <cell r="A16" t="str">
            <v>2015Q3</v>
          </cell>
          <cell r="C16">
            <v>4.4176000000000002</v>
          </cell>
          <cell r="E16">
            <v>1.1203000000000001</v>
          </cell>
        </row>
        <row r="17">
          <cell r="A17" t="str">
            <v>2015Q2</v>
          </cell>
          <cell r="C17">
            <v>4.4725000000000001</v>
          </cell>
          <cell r="E17">
            <v>1.1189</v>
          </cell>
        </row>
        <row r="18">
          <cell r="A18" t="str">
            <v>2015Q1</v>
          </cell>
          <cell r="C18">
            <v>4.4097999999999997</v>
          </cell>
          <cell r="E18">
            <v>1.0759000000000001</v>
          </cell>
        </row>
        <row r="19">
          <cell r="A19" t="str">
            <v>2014Q4</v>
          </cell>
          <cell r="C19">
            <v>4.4828000000000001</v>
          </cell>
          <cell r="E19">
            <v>1.2141</v>
          </cell>
        </row>
        <row r="20">
          <cell r="A20" t="str">
            <v>2014Q3</v>
          </cell>
          <cell r="C20">
            <v>4.4101999999999997</v>
          </cell>
          <cell r="E20">
            <v>1.2583</v>
          </cell>
        </row>
        <row r="21">
          <cell r="A21" t="str">
            <v>2014Q2</v>
          </cell>
          <cell r="C21">
            <v>4.383</v>
          </cell>
          <cell r="E21">
            <v>1.3657999999999999</v>
          </cell>
        </row>
        <row r="22">
          <cell r="A22" t="str">
            <v>2014Q1</v>
          </cell>
          <cell r="C22">
            <v>4.4592000000000001</v>
          </cell>
          <cell r="E22">
            <v>1.3788</v>
          </cell>
        </row>
        <row r="23">
          <cell r="A23" t="str">
            <v>2013Q4</v>
          </cell>
          <cell r="C23">
            <v>4.4710000000000001</v>
          </cell>
          <cell r="E23">
            <v>1.3791</v>
          </cell>
        </row>
        <row r="24">
          <cell r="A24" t="str">
            <v>2013Q3</v>
          </cell>
          <cell r="C24">
            <v>4.4619999999999997</v>
          </cell>
          <cell r="E24">
            <v>1.3505</v>
          </cell>
        </row>
        <row r="25">
          <cell r="A25" t="str">
            <v>2013Q2</v>
          </cell>
          <cell r="C25">
            <v>4.4603000000000002</v>
          </cell>
          <cell r="E25">
            <v>1.3080000000000001</v>
          </cell>
        </row>
        <row r="26">
          <cell r="A26" t="str">
            <v>2013Q1</v>
          </cell>
          <cell r="C26">
            <v>4.4192999999999998</v>
          </cell>
          <cell r="E26">
            <v>1.2805</v>
          </cell>
        </row>
        <row r="27">
          <cell r="A27" t="str">
            <v>2012Q4</v>
          </cell>
          <cell r="C27">
            <v>4.4444999999999997</v>
          </cell>
          <cell r="E27">
            <v>1.3193999999999999</v>
          </cell>
        </row>
        <row r="28">
          <cell r="A28" t="str">
            <v>2012Q3</v>
          </cell>
          <cell r="C28">
            <v>4.5382999999999996</v>
          </cell>
          <cell r="E28">
            <v>1.2929999999999999</v>
          </cell>
        </row>
        <row r="29">
          <cell r="A29" t="str">
            <v>2012Q2</v>
          </cell>
          <cell r="C29">
            <v>4.4512999999999998</v>
          </cell>
          <cell r="E29">
            <v>1.2589999999999999</v>
          </cell>
        </row>
        <row r="30">
          <cell r="A30" t="str">
            <v>2012Q1</v>
          </cell>
          <cell r="C30">
            <v>4.3819999999999997</v>
          </cell>
          <cell r="E30">
            <v>1.3355999999999999</v>
          </cell>
        </row>
        <row r="31">
          <cell r="A31" t="str">
            <v>2011Q4</v>
          </cell>
          <cell r="C31">
            <v>4.3232999999999997</v>
          </cell>
          <cell r="E31">
            <v>1.2939000000000001</v>
          </cell>
        </row>
        <row r="32">
          <cell r="A32" t="str">
            <v>2011Q3</v>
          </cell>
          <cell r="C32">
            <v>4.3574999999999999</v>
          </cell>
          <cell r="E32">
            <v>1.3503000000000001</v>
          </cell>
        </row>
        <row r="33">
          <cell r="A33" t="str">
            <v>2011Q2</v>
          </cell>
          <cell r="C33">
            <v>4.2435</v>
          </cell>
          <cell r="E33">
            <v>1.4453</v>
          </cell>
        </row>
        <row r="34">
          <cell r="A34" t="str">
            <v>2011Q1</v>
          </cell>
          <cell r="C34">
            <v>4.1220999999999997</v>
          </cell>
          <cell r="E34">
            <v>1.4207000000000001</v>
          </cell>
        </row>
        <row r="35">
          <cell r="A35" t="str">
            <v>2010Q4</v>
          </cell>
          <cell r="C35">
            <v>4.2619999999999996</v>
          </cell>
          <cell r="E35">
            <v>1.3362000000000001</v>
          </cell>
        </row>
        <row r="36">
          <cell r="A36" t="str">
            <v>2010Q3</v>
          </cell>
          <cell r="C36">
            <v>4.2717999999999998</v>
          </cell>
          <cell r="E36">
            <v>1.3648</v>
          </cell>
        </row>
        <row r="37">
          <cell r="A37" t="str">
            <v>2010Q2</v>
          </cell>
          <cell r="C37">
            <v>4.37</v>
          </cell>
          <cell r="E37">
            <v>1.2271000000000001</v>
          </cell>
        </row>
        <row r="38">
          <cell r="A38" t="str">
            <v>2010Q1</v>
          </cell>
          <cell r="C38">
            <v>4.0970000000000004</v>
          </cell>
          <cell r="E38">
            <v>1.3479000000000001</v>
          </cell>
        </row>
        <row r="39">
          <cell r="A39" t="str">
            <v>2009Q4</v>
          </cell>
          <cell r="C39">
            <v>4.2363</v>
          </cell>
          <cell r="E39">
            <v>1.4406000000000001</v>
          </cell>
        </row>
        <row r="40">
          <cell r="A40" t="str">
            <v>2009Q3</v>
          </cell>
          <cell r="C40">
            <v>4.218</v>
          </cell>
          <cell r="E40">
            <v>1.4642999999999999</v>
          </cell>
        </row>
        <row r="41">
          <cell r="A41" t="str">
            <v>2009Q2</v>
          </cell>
          <cell r="C41">
            <v>4.2072000000000003</v>
          </cell>
          <cell r="E41">
            <v>1.4134</v>
          </cell>
        </row>
        <row r="42">
          <cell r="A42" t="str">
            <v>2009Q1</v>
          </cell>
          <cell r="C42">
            <v>4.2385000000000002</v>
          </cell>
          <cell r="E42">
            <v>1.3308</v>
          </cell>
        </row>
        <row r="43">
          <cell r="A43" t="str">
            <v>2008Q4</v>
          </cell>
          <cell r="C43">
            <v>4.0225</v>
          </cell>
          <cell r="E43">
            <v>1.3916999999999999</v>
          </cell>
        </row>
        <row r="44">
          <cell r="A44" t="str">
            <v>2008Q3</v>
          </cell>
          <cell r="C44">
            <v>3.7412999999999998</v>
          </cell>
          <cell r="E44">
            <v>1.4302999999999999</v>
          </cell>
        </row>
        <row r="45">
          <cell r="A45" t="str">
            <v>2008Q2</v>
          </cell>
          <cell r="C45">
            <v>3.6415000000000002</v>
          </cell>
          <cell r="E45">
            <v>1.5764</v>
          </cell>
        </row>
        <row r="46">
          <cell r="A46" t="str">
            <v>2008Q1</v>
          </cell>
          <cell r="C46">
            <v>3.7267999999999999</v>
          </cell>
          <cell r="E46">
            <v>1.5811999999999999</v>
          </cell>
        </row>
        <row r="47">
          <cell r="A47" t="str">
            <v>2007Q4</v>
          </cell>
          <cell r="C47">
            <v>3.6076999999999999</v>
          </cell>
          <cell r="E47">
            <v>1.4721</v>
          </cell>
        </row>
        <row r="48">
          <cell r="A48" t="str">
            <v>2007Q3</v>
          </cell>
          <cell r="C48">
            <v>3.3441000000000001</v>
          </cell>
          <cell r="E48">
            <v>1.4178999999999999</v>
          </cell>
        </row>
        <row r="49">
          <cell r="A49" t="str">
            <v>2007Q2</v>
          </cell>
          <cell r="C49">
            <v>3.1339999999999999</v>
          </cell>
          <cell r="E49">
            <v>1.3505</v>
          </cell>
        </row>
        <row r="50">
          <cell r="A50" t="str">
            <v>2007Q1</v>
          </cell>
          <cell r="C50">
            <v>3.3546999999999998</v>
          </cell>
          <cell r="E50">
            <v>1.3318000000000001</v>
          </cell>
        </row>
        <row r="51">
          <cell r="A51" t="str">
            <v>2006Q4</v>
          </cell>
          <cell r="C51">
            <v>3.3835000000000002</v>
          </cell>
          <cell r="E51">
            <v>1.3169999999999999</v>
          </cell>
        </row>
        <row r="52">
          <cell r="A52" t="str">
            <v>2006Q3</v>
          </cell>
          <cell r="C52">
            <v>3.5362</v>
          </cell>
          <cell r="E52">
            <v>1.266</v>
          </cell>
        </row>
        <row r="53">
          <cell r="A53" t="str">
            <v>2006Q2</v>
          </cell>
          <cell r="C53">
            <v>3.5703</v>
          </cell>
          <cell r="E53">
            <v>1.2713000000000001</v>
          </cell>
        </row>
        <row r="54">
          <cell r="A54" t="str">
            <v>2006Q1</v>
          </cell>
          <cell r="C54">
            <v>3.5198</v>
          </cell>
          <cell r="E54">
            <v>1.2103999999999999</v>
          </cell>
        </row>
        <row r="55">
          <cell r="A55" t="str">
            <v>2005Q4</v>
          </cell>
          <cell r="C55">
            <v>3.6802000000000001</v>
          </cell>
          <cell r="E55">
            <v>1.1797</v>
          </cell>
        </row>
        <row r="56">
          <cell r="A56" t="str">
            <v>2005Q3</v>
          </cell>
          <cell r="C56">
            <v>3.5602999999999998</v>
          </cell>
          <cell r="E56">
            <v>1.2041999999999999</v>
          </cell>
        </row>
        <row r="57">
          <cell r="A57" t="str">
            <v>2005Q2</v>
          </cell>
          <cell r="C57">
            <v>3.6030000000000002</v>
          </cell>
          <cell r="E57">
            <v>1.2092000000000001</v>
          </cell>
        </row>
        <row r="58">
          <cell r="A58" t="str">
            <v>2005Q1</v>
          </cell>
          <cell r="C58">
            <v>3.6766999999999999</v>
          </cell>
          <cell r="E58">
            <v>1.2964</v>
          </cell>
        </row>
        <row r="59">
          <cell r="A59" t="str">
            <v>2004Q4</v>
          </cell>
          <cell r="C59">
            <v>3.9390000000000001</v>
          </cell>
          <cell r="E59">
            <v>1.3621000000000001</v>
          </cell>
        </row>
        <row r="60">
          <cell r="A60" t="str">
            <v>2004Q3</v>
          </cell>
          <cell r="C60">
            <v>4.1135000000000002</v>
          </cell>
          <cell r="E60">
            <v>1.2408999999999999</v>
          </cell>
        </row>
        <row r="61">
          <cell r="A61" t="str">
            <v>2004Q2</v>
          </cell>
          <cell r="C61">
            <v>4.0625999999999998</v>
          </cell>
          <cell r="E61">
            <v>1.2155</v>
          </cell>
        </row>
        <row r="62">
          <cell r="A62" t="str">
            <v>2004Q1</v>
          </cell>
          <cell r="C62">
            <v>4.0963000000000003</v>
          </cell>
          <cell r="E62">
            <v>1.2223999999999999</v>
          </cell>
        </row>
        <row r="63">
          <cell r="A63" t="str">
            <v>2003Q4</v>
          </cell>
          <cell r="C63">
            <v>4.1158000000000001</v>
          </cell>
          <cell r="E63">
            <v>1.2629999999999999</v>
          </cell>
        </row>
        <row r="64">
          <cell r="A64" t="str">
            <v>2003Q3</v>
          </cell>
          <cell r="C64">
            <v>3.8435000000000001</v>
          </cell>
          <cell r="E64">
            <v>1.1652</v>
          </cell>
        </row>
        <row r="65">
          <cell r="A65" t="str">
            <v>2003Q2</v>
          </cell>
          <cell r="C65">
            <v>3.766</v>
          </cell>
          <cell r="E65">
            <v>1.1427</v>
          </cell>
        </row>
        <row r="66">
          <cell r="A66" t="str">
            <v>2003Q1</v>
          </cell>
          <cell r="C66">
            <v>3.625</v>
          </cell>
          <cell r="E66">
            <v>1.0894999999999999</v>
          </cell>
        </row>
        <row r="67">
          <cell r="A67" t="str">
            <v>2002Q4</v>
          </cell>
          <cell r="C67">
            <v>3.5135000000000001</v>
          </cell>
          <cell r="E67">
            <v>1.0487</v>
          </cell>
        </row>
        <row r="68">
          <cell r="A68" t="str">
            <v>2002Q3</v>
          </cell>
          <cell r="C68">
            <v>3.2578</v>
          </cell>
          <cell r="E68">
            <v>0.98599999999999999</v>
          </cell>
        </row>
        <row r="69">
          <cell r="A69" t="str">
            <v>2002Q2</v>
          </cell>
          <cell r="C69">
            <v>3.3408000000000002</v>
          </cell>
          <cell r="E69">
            <v>0.99750000000000005</v>
          </cell>
        </row>
        <row r="70">
          <cell r="A70" t="str">
            <v>2002Q1</v>
          </cell>
          <cell r="C70">
            <v>2.8751000000000002</v>
          </cell>
          <cell r="E70">
            <v>0.87239999999999995</v>
          </cell>
        </row>
        <row r="71">
          <cell r="A71" t="str">
            <v>2001Q4</v>
          </cell>
          <cell r="C71">
            <v>2.7816999999999998</v>
          </cell>
          <cell r="E71">
            <v>0.88129999999999997</v>
          </cell>
        </row>
        <row r="72">
          <cell r="A72" t="str">
            <v>2001Q3</v>
          </cell>
          <cell r="C72">
            <v>2.7875999999999999</v>
          </cell>
          <cell r="E72">
            <v>0.91310000000000002</v>
          </cell>
        </row>
        <row r="73">
          <cell r="A73" t="str">
            <v>2001Q2</v>
          </cell>
          <cell r="C73">
            <v>2.4719000000000002</v>
          </cell>
          <cell r="E73">
            <v>0.84799999999999998</v>
          </cell>
        </row>
        <row r="74">
          <cell r="A74" t="str">
            <v>2001Q1</v>
          </cell>
          <cell r="C74">
            <v>2.4329999999999998</v>
          </cell>
          <cell r="E74">
            <v>0.88319999999999999</v>
          </cell>
        </row>
        <row r="75">
          <cell r="A75" t="str">
            <v>2000Q4</v>
          </cell>
          <cell r="C75">
            <v>2.4142000000000001</v>
          </cell>
          <cell r="E75">
            <v>0.93049999999999999</v>
          </cell>
        </row>
        <row r="76">
          <cell r="A76" t="str">
            <v>2000Q3</v>
          </cell>
          <cell r="C76">
            <v>2.1187</v>
          </cell>
          <cell r="E76">
            <v>0.87649999999999995</v>
          </cell>
        </row>
        <row r="77">
          <cell r="A77" t="str">
            <v>2000Q2</v>
          </cell>
          <cell r="C77">
            <v>2.0415999999999999</v>
          </cell>
          <cell r="E77">
            <v>0.9556</v>
          </cell>
        </row>
        <row r="78">
          <cell r="A78" t="str">
            <v>2000Q1</v>
          </cell>
          <cell r="C78">
            <v>1.8614999999999999</v>
          </cell>
          <cell r="E78">
            <v>0.95530000000000004</v>
          </cell>
        </row>
        <row r="79">
          <cell r="A79" t="str">
            <v>1999Q4</v>
          </cell>
          <cell r="C79">
            <v>1.8345</v>
          </cell>
          <cell r="E79">
            <v>1.0045999999999999</v>
          </cell>
        </row>
        <row r="80">
          <cell r="A80" t="str">
            <v>1999Q3</v>
          </cell>
          <cell r="C80">
            <v>1.756</v>
          </cell>
          <cell r="E80">
            <v>1.0665</v>
          </cell>
        </row>
        <row r="81">
          <cell r="A81" t="str">
            <v>1999Q2</v>
          </cell>
          <cell r="C81">
            <v>1.6388</v>
          </cell>
          <cell r="E81">
            <v>1.0327999999999999</v>
          </cell>
        </row>
        <row r="82">
          <cell r="A82" t="str">
            <v>1999Q1</v>
          </cell>
          <cell r="C82">
            <v>1.6059000000000001</v>
          </cell>
          <cell r="E82">
            <v>1.0742</v>
          </cell>
        </row>
      </sheetData>
      <sheetData sheetId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</sheetNames>
    <sheetDataSet>
      <sheetData sheetId="0">
        <row r="40">
          <cell r="B40" t="str">
            <v>1983Q1</v>
          </cell>
          <cell r="C40" t="str">
            <v>1983Q2</v>
          </cell>
          <cell r="D40" t="str">
            <v>1983Q3</v>
          </cell>
          <cell r="E40" t="str">
            <v>1983Q4</v>
          </cell>
          <cell r="F40" t="str">
            <v>1984Q1</v>
          </cell>
          <cell r="G40" t="str">
            <v>1984Q2</v>
          </cell>
          <cell r="H40" t="str">
            <v>1984Q3</v>
          </cell>
          <cell r="I40" t="str">
            <v>1984Q4</v>
          </cell>
          <cell r="J40" t="str">
            <v>1985Q1</v>
          </cell>
          <cell r="K40" t="str">
            <v>1985Q2</v>
          </cell>
          <cell r="L40" t="str">
            <v>1985Q3</v>
          </cell>
          <cell r="M40" t="str">
            <v>1985Q4</v>
          </cell>
          <cell r="N40" t="str">
            <v>1986Q1</v>
          </cell>
          <cell r="O40" t="str">
            <v>1986Q2</v>
          </cell>
          <cell r="P40" t="str">
            <v>1986Q3</v>
          </cell>
          <cell r="Q40" t="str">
            <v>1986Q4</v>
          </cell>
          <cell r="R40" t="str">
            <v>1987Q1</v>
          </cell>
          <cell r="S40" t="str">
            <v>1987Q2</v>
          </cell>
          <cell r="T40" t="str">
            <v>1987Q3</v>
          </cell>
          <cell r="U40" t="str">
            <v>1987Q4</v>
          </cell>
          <cell r="V40" t="str">
            <v>1988Q1</v>
          </cell>
          <cell r="W40" t="str">
            <v>1988Q2</v>
          </cell>
          <cell r="X40" t="str">
            <v>1988Q3</v>
          </cell>
          <cell r="Y40" t="str">
            <v>1988Q4</v>
          </cell>
          <cell r="Z40" t="str">
            <v>1989Q1</v>
          </cell>
          <cell r="AA40" t="str">
            <v>1989Q2</v>
          </cell>
          <cell r="AB40" t="str">
            <v>1989Q3</v>
          </cell>
          <cell r="AC40" t="str">
            <v>1989Q4</v>
          </cell>
          <cell r="AD40" t="str">
            <v>1990Q1</v>
          </cell>
          <cell r="AE40" t="str">
            <v>1990Q2</v>
          </cell>
          <cell r="AF40" t="str">
            <v>1990Q3</v>
          </cell>
          <cell r="AG40" t="str">
            <v>1990Q4</v>
          </cell>
          <cell r="AH40" t="str">
            <v>1991Q1</v>
          </cell>
          <cell r="AI40" t="str">
            <v>1991Q2</v>
          </cell>
          <cell r="AJ40" t="str">
            <v>1991Q3</v>
          </cell>
          <cell r="AK40" t="str">
            <v>1991Q4</v>
          </cell>
          <cell r="AL40" t="str">
            <v>1992Q1</v>
          </cell>
          <cell r="AM40" t="str">
            <v>1992Q2</v>
          </cell>
          <cell r="AN40" t="str">
            <v>1992Q3</v>
          </cell>
          <cell r="AO40" t="str">
            <v>1992Q4</v>
          </cell>
          <cell r="AP40" t="str">
            <v>1993Q1</v>
          </cell>
          <cell r="AQ40" t="str">
            <v>1993Q2</v>
          </cell>
          <cell r="AR40" t="str">
            <v>1993Q3</v>
          </cell>
          <cell r="AS40" t="str">
            <v>1993Q4</v>
          </cell>
          <cell r="AT40" t="str">
            <v>1994Q1</v>
          </cell>
          <cell r="AU40" t="str">
            <v>1994Q2</v>
          </cell>
          <cell r="AV40" t="str">
            <v>1994Q3</v>
          </cell>
          <cell r="AW40" t="str">
            <v>1994Q4</v>
          </cell>
          <cell r="AX40" t="str">
            <v>1995Q1</v>
          </cell>
          <cell r="AY40" t="str">
            <v>1995Q2</v>
          </cell>
          <cell r="AZ40" t="str">
            <v>1995Q3</v>
          </cell>
          <cell r="BA40" t="str">
            <v>1995Q4</v>
          </cell>
          <cell r="BB40" t="str">
            <v>1996Q1</v>
          </cell>
          <cell r="BC40" t="str">
            <v>1996Q2</v>
          </cell>
          <cell r="BD40" t="str">
            <v>1996Q3</v>
          </cell>
          <cell r="BE40" t="str">
            <v>1996Q4</v>
          </cell>
          <cell r="BF40" t="str">
            <v>1997Q1</v>
          </cell>
          <cell r="BG40" t="str">
            <v>1997Q2</v>
          </cell>
          <cell r="BH40" t="str">
            <v>1997Q3</v>
          </cell>
          <cell r="BI40" t="str">
            <v>1997Q4</v>
          </cell>
          <cell r="BJ40" t="str">
            <v>1998Q1</v>
          </cell>
          <cell r="BK40" t="str">
            <v>1998Q2</v>
          </cell>
          <cell r="BL40" t="str">
            <v>1998Q3</v>
          </cell>
          <cell r="BM40" t="str">
            <v>1998Q4</v>
          </cell>
          <cell r="BN40" t="str">
            <v>1999Q1</v>
          </cell>
          <cell r="BO40" t="str">
            <v>1999Q2</v>
          </cell>
          <cell r="BP40" t="str">
            <v>1999Q3</v>
          </cell>
          <cell r="BQ40" t="str">
            <v>1999Q4</v>
          </cell>
          <cell r="BR40" t="str">
            <v>2000Q1</v>
          </cell>
          <cell r="BS40" t="str">
            <v>2000Q2</v>
          </cell>
          <cell r="BT40" t="str">
            <v>2000Q3</v>
          </cell>
          <cell r="BU40" t="str">
            <v>2000Q4</v>
          </cell>
          <cell r="BV40" t="str">
            <v>2001Q1</v>
          </cell>
          <cell r="BW40" t="str">
            <v>2001Q2</v>
          </cell>
          <cell r="BX40" t="str">
            <v>2001Q3</v>
          </cell>
          <cell r="BY40" t="str">
            <v>2001Q4</v>
          </cell>
          <cell r="BZ40" t="str">
            <v>2002Q1</v>
          </cell>
          <cell r="CA40" t="str">
            <v>2002Q2</v>
          </cell>
          <cell r="CB40" t="str">
            <v>2002Q3</v>
          </cell>
          <cell r="CC40" t="str">
            <v>2002Q4</v>
          </cell>
          <cell r="CD40" t="str">
            <v>2003Q1</v>
          </cell>
          <cell r="CE40" t="str">
            <v>2003Q2</v>
          </cell>
          <cell r="CF40" t="str">
            <v>2003Q3</v>
          </cell>
          <cell r="CG40" t="str">
            <v>2003Q4</v>
          </cell>
          <cell r="CH40" t="str">
            <v>2004Q1</v>
          </cell>
          <cell r="CI40" t="str">
            <v>2004Q2</v>
          </cell>
          <cell r="CJ40" t="str">
            <v>2004Q3</v>
          </cell>
          <cell r="CK40" t="str">
            <v>2004Q4</v>
          </cell>
          <cell r="CL40" t="str">
            <v>2005Q1</v>
          </cell>
          <cell r="CM40" t="str">
            <v>2005Q2</v>
          </cell>
          <cell r="CN40" t="str">
            <v>2005Q3</v>
          </cell>
          <cell r="CO40" t="str">
            <v>2005Q4</v>
          </cell>
          <cell r="CP40" t="str">
            <v>2006Q1</v>
          </cell>
          <cell r="CQ40" t="str">
            <v>2006Q2</v>
          </cell>
          <cell r="CR40" t="str">
            <v>2006Q3</v>
          </cell>
          <cell r="CS40" t="str">
            <v>2006Q4</v>
          </cell>
          <cell r="CT40" t="str">
            <v>2007Q1</v>
          </cell>
          <cell r="CU40" t="str">
            <v>2007Q2</v>
          </cell>
          <cell r="CV40" t="str">
            <v>2007Q3</v>
          </cell>
          <cell r="CW40" t="str">
            <v>2007Q4</v>
          </cell>
          <cell r="CX40" t="str">
            <v>2008Q1</v>
          </cell>
          <cell r="CY40" t="str">
            <v>2008Q2</v>
          </cell>
          <cell r="CZ40" t="str">
            <v>2008Q3</v>
          </cell>
          <cell r="DA40" t="str">
            <v>2008Q4</v>
          </cell>
          <cell r="DB40" t="str">
            <v>2009Q1</v>
          </cell>
          <cell r="DC40" t="str">
            <v>2009Q2</v>
          </cell>
          <cell r="DD40" t="str">
            <v>2009Q3</v>
          </cell>
          <cell r="DE40" t="str">
            <v>2009Q4</v>
          </cell>
          <cell r="DF40" t="str">
            <v>2010Q1</v>
          </cell>
          <cell r="DG40" t="str">
            <v>2010Q2</v>
          </cell>
          <cell r="DH40" t="str">
            <v>2010Q3</v>
          </cell>
          <cell r="DI40" t="str">
            <v>2010Q4</v>
          </cell>
          <cell r="DJ40" t="str">
            <v>2011Q1</v>
          </cell>
          <cell r="DK40" t="str">
            <v>2011Q2</v>
          </cell>
          <cell r="DL40" t="str">
            <v>2011Q3</v>
          </cell>
          <cell r="DM40" t="str">
            <v>2011Q4</v>
          </cell>
          <cell r="DN40" t="str">
            <v>2012Q1</v>
          </cell>
          <cell r="DO40" t="str">
            <v>2012Q2</v>
          </cell>
          <cell r="DP40" t="str">
            <v>2012Q3</v>
          </cell>
          <cell r="DQ40" t="str">
            <v>2012Q4</v>
          </cell>
          <cell r="DR40" t="str">
            <v>2013Q1</v>
          </cell>
          <cell r="DS40" t="str">
            <v>2013Q2</v>
          </cell>
          <cell r="DT40" t="str">
            <v>2013Q3</v>
          </cell>
          <cell r="DU40" t="str">
            <v>2013Q4</v>
          </cell>
          <cell r="DV40" t="str">
            <v>2014Q1</v>
          </cell>
          <cell r="DW40" t="str">
            <v>2014Q2</v>
          </cell>
          <cell r="DX40" t="str">
            <v>2014Q3</v>
          </cell>
          <cell r="DY40" t="str">
            <v>2014Q4</v>
          </cell>
          <cell r="DZ40" t="str">
            <v>2015Q1</v>
          </cell>
          <cell r="EA40" t="str">
            <v>2015Q2</v>
          </cell>
          <cell r="EB40" t="str">
            <v>2015Q3</v>
          </cell>
          <cell r="EC40" t="str">
            <v>2015Q4</v>
          </cell>
          <cell r="ED40" t="str">
            <v>2016Q1</v>
          </cell>
          <cell r="EE40" t="str">
            <v>2016Q2</v>
          </cell>
          <cell r="EF40" t="str">
            <v>2016Q3</v>
          </cell>
          <cell r="EG40" t="str">
            <v>2016Q4</v>
          </cell>
          <cell r="EH40" t="str">
            <v>2017Q1</v>
          </cell>
          <cell r="EI40" t="str">
            <v>2017Q2</v>
          </cell>
          <cell r="EJ40" t="str">
            <v>2017Q3</v>
          </cell>
          <cell r="EK40" t="str">
            <v>2017Q4</v>
          </cell>
          <cell r="EL40" t="str">
            <v>2018Q1</v>
          </cell>
        </row>
        <row r="43">
          <cell r="B43" t="str">
            <v>:</v>
          </cell>
          <cell r="C43" t="str">
            <v>:</v>
          </cell>
          <cell r="D43" t="str">
            <v>:</v>
          </cell>
          <cell r="E43" t="str">
            <v>:</v>
          </cell>
          <cell r="F43" t="str">
            <v>:</v>
          </cell>
          <cell r="G43" t="str">
            <v>:</v>
          </cell>
          <cell r="H43" t="str">
            <v>:</v>
          </cell>
          <cell r="I43" t="str">
            <v>:</v>
          </cell>
          <cell r="J43" t="str">
            <v>:</v>
          </cell>
          <cell r="K43" t="str">
            <v>:</v>
          </cell>
          <cell r="L43" t="str">
            <v>:</v>
          </cell>
          <cell r="M43" t="str">
            <v>:</v>
          </cell>
          <cell r="N43" t="str">
            <v>:</v>
          </cell>
          <cell r="O43" t="str">
            <v>:</v>
          </cell>
          <cell r="P43" t="str">
            <v>:</v>
          </cell>
          <cell r="Q43" t="str">
            <v>:</v>
          </cell>
          <cell r="R43" t="str">
            <v>:</v>
          </cell>
          <cell r="S43" t="str">
            <v>:</v>
          </cell>
          <cell r="T43" t="str">
            <v>:</v>
          </cell>
          <cell r="U43" t="str">
            <v>:</v>
          </cell>
          <cell r="V43" t="str">
            <v>:</v>
          </cell>
          <cell r="W43" t="str">
            <v>:</v>
          </cell>
          <cell r="X43" t="str">
            <v>:</v>
          </cell>
          <cell r="Y43" t="str">
            <v>:</v>
          </cell>
          <cell r="Z43" t="str">
            <v>:</v>
          </cell>
          <cell r="AA43" t="str">
            <v>:</v>
          </cell>
          <cell r="AB43" t="str">
            <v>:</v>
          </cell>
          <cell r="AC43" t="str">
            <v>:</v>
          </cell>
          <cell r="AD43" t="str">
            <v>:</v>
          </cell>
          <cell r="AE43" t="str">
            <v>:</v>
          </cell>
          <cell r="AF43" t="str">
            <v>:</v>
          </cell>
          <cell r="AG43" t="str">
            <v>:</v>
          </cell>
          <cell r="AH43" t="str">
            <v>:</v>
          </cell>
          <cell r="AI43" t="str">
            <v>:</v>
          </cell>
          <cell r="AJ43" t="str">
            <v>:</v>
          </cell>
          <cell r="AK43" t="str">
            <v>:</v>
          </cell>
          <cell r="AL43" t="str">
            <v>:</v>
          </cell>
          <cell r="AM43" t="str">
            <v>:</v>
          </cell>
          <cell r="AN43" t="str">
            <v>:</v>
          </cell>
          <cell r="AO43" t="str">
            <v>:</v>
          </cell>
          <cell r="AP43" t="str">
            <v>:</v>
          </cell>
          <cell r="AQ43" t="str">
            <v>:</v>
          </cell>
          <cell r="AR43" t="str">
            <v>:</v>
          </cell>
          <cell r="AS43" t="str">
            <v>:</v>
          </cell>
          <cell r="AT43" t="str">
            <v>:</v>
          </cell>
          <cell r="AU43" t="str">
            <v>:</v>
          </cell>
          <cell r="AV43" t="str">
            <v>:</v>
          </cell>
          <cell r="AW43" t="str">
            <v>:</v>
          </cell>
          <cell r="AX43" t="str">
            <v>:</v>
          </cell>
          <cell r="AY43" t="str">
            <v>:</v>
          </cell>
          <cell r="AZ43" t="str">
            <v>:</v>
          </cell>
          <cell r="BA43" t="str">
            <v>:</v>
          </cell>
          <cell r="BB43" t="str">
            <v>:</v>
          </cell>
          <cell r="BC43" t="str">
            <v>:</v>
          </cell>
          <cell r="BD43" t="str">
            <v>:</v>
          </cell>
          <cell r="BE43" t="str">
            <v>:</v>
          </cell>
          <cell r="BF43" t="str">
            <v>:</v>
          </cell>
          <cell r="BG43" t="str">
            <v>:</v>
          </cell>
          <cell r="BH43" t="str">
            <v>:</v>
          </cell>
          <cell r="BI43" t="str">
            <v>:</v>
          </cell>
          <cell r="BJ43" t="str">
            <v>:</v>
          </cell>
          <cell r="BK43">
            <v>15062</v>
          </cell>
          <cell r="BL43">
            <v>14869</v>
          </cell>
          <cell r="BM43">
            <v>14690</v>
          </cell>
          <cell r="BN43">
            <v>14342</v>
          </cell>
          <cell r="BO43">
            <v>14189</v>
          </cell>
          <cell r="BP43">
            <v>13990</v>
          </cell>
          <cell r="BQ43">
            <v>13750</v>
          </cell>
          <cell r="BR43">
            <v>13428</v>
          </cell>
          <cell r="BS43">
            <v>13117</v>
          </cell>
          <cell r="BT43">
            <v>12933</v>
          </cell>
          <cell r="BU43">
            <v>12617</v>
          </cell>
          <cell r="BV43">
            <v>12309</v>
          </cell>
          <cell r="BW43">
            <v>12228</v>
          </cell>
          <cell r="BX43">
            <v>12275</v>
          </cell>
          <cell r="BY43">
            <v>12418</v>
          </cell>
          <cell r="BZ43">
            <v>12511</v>
          </cell>
          <cell r="CA43">
            <v>12675</v>
          </cell>
          <cell r="CB43">
            <v>12939</v>
          </cell>
          <cell r="CC43">
            <v>13183</v>
          </cell>
          <cell r="CD43">
            <v>13423</v>
          </cell>
          <cell r="CE43">
            <v>13529</v>
          </cell>
          <cell r="CF43">
            <v>13596</v>
          </cell>
          <cell r="CG43">
            <v>13664</v>
          </cell>
          <cell r="CH43">
            <v>13912</v>
          </cell>
          <cell r="CI43">
            <v>13948</v>
          </cell>
          <cell r="CJ43">
            <v>13970</v>
          </cell>
          <cell r="CK43">
            <v>14041</v>
          </cell>
          <cell r="CL43">
            <v>13979</v>
          </cell>
          <cell r="CM43">
            <v>14072</v>
          </cell>
          <cell r="CN43">
            <v>13836</v>
          </cell>
          <cell r="CO43">
            <v>13764</v>
          </cell>
          <cell r="CP43">
            <v>13509</v>
          </cell>
          <cell r="CQ43">
            <v>13105</v>
          </cell>
          <cell r="CR43">
            <v>12724</v>
          </cell>
          <cell r="CS43">
            <v>12456</v>
          </cell>
          <cell r="CT43">
            <v>12090</v>
          </cell>
          <cell r="CU43">
            <v>11746</v>
          </cell>
          <cell r="CV43">
            <v>11679</v>
          </cell>
          <cell r="CW43">
            <v>11510</v>
          </cell>
          <cell r="CX43">
            <v>11509</v>
          </cell>
          <cell r="CY43">
            <v>11692</v>
          </cell>
          <cell r="CZ43">
            <v>11965</v>
          </cell>
          <cell r="DA43">
            <v>12757</v>
          </cell>
          <cell r="DB43">
            <v>14272</v>
          </cell>
          <cell r="DC43">
            <v>15152</v>
          </cell>
          <cell r="DD43">
            <v>15628</v>
          </cell>
          <cell r="DE43">
            <v>15964</v>
          </cell>
          <cell r="DF43">
            <v>16186</v>
          </cell>
          <cell r="DG43">
            <v>16308</v>
          </cell>
          <cell r="DH43">
            <v>16107</v>
          </cell>
          <cell r="DI43">
            <v>16067</v>
          </cell>
          <cell r="DJ43">
            <v>15908</v>
          </cell>
          <cell r="DK43">
            <v>15863</v>
          </cell>
          <cell r="DL43">
            <v>16295</v>
          </cell>
          <cell r="DM43">
            <v>16884</v>
          </cell>
          <cell r="DN43">
            <v>17436</v>
          </cell>
          <cell r="DO43">
            <v>18058</v>
          </cell>
          <cell r="DP43">
            <v>18468</v>
          </cell>
          <cell r="DQ43">
            <v>18952</v>
          </cell>
          <cell r="DR43">
            <v>19287</v>
          </cell>
          <cell r="DS43">
            <v>19350</v>
          </cell>
          <cell r="DT43">
            <v>19297</v>
          </cell>
          <cell r="DU43">
            <v>19093</v>
          </cell>
          <cell r="DV43">
            <v>19026</v>
          </cell>
          <cell r="DW43">
            <v>18651</v>
          </cell>
          <cell r="DX43">
            <v>18499</v>
          </cell>
          <cell r="DY43">
            <v>18434</v>
          </cell>
          <cell r="DZ43">
            <v>18024</v>
          </cell>
          <cell r="EA43">
            <v>17747</v>
          </cell>
          <cell r="EB43">
            <v>17186</v>
          </cell>
          <cell r="EC43">
            <v>16916</v>
          </cell>
          <cell r="ED43">
            <v>16677</v>
          </cell>
          <cell r="EE43">
            <v>16470</v>
          </cell>
          <cell r="EF43">
            <v>16096</v>
          </cell>
          <cell r="EG43">
            <v>15777</v>
          </cell>
          <cell r="EH43">
            <v>15372</v>
          </cell>
          <cell r="EI43">
            <v>14863</v>
          </cell>
          <cell r="EJ43">
            <v>14590</v>
          </cell>
          <cell r="EK43">
            <v>14190</v>
          </cell>
          <cell r="EL43">
            <v>13932</v>
          </cell>
        </row>
        <row r="44">
          <cell r="B44" t="str">
            <v>:</v>
          </cell>
          <cell r="C44" t="str">
            <v>:</v>
          </cell>
          <cell r="D44" t="str">
            <v>:</v>
          </cell>
          <cell r="E44" t="str">
            <v>:</v>
          </cell>
          <cell r="F44" t="str">
            <v>:</v>
          </cell>
          <cell r="G44" t="str">
            <v>:</v>
          </cell>
          <cell r="H44" t="str">
            <v>:</v>
          </cell>
          <cell r="I44" t="str">
            <v>:</v>
          </cell>
          <cell r="J44" t="str">
            <v>:</v>
          </cell>
          <cell r="K44" t="str">
            <v>:</v>
          </cell>
          <cell r="L44" t="str">
            <v>:</v>
          </cell>
          <cell r="M44" t="str">
            <v>:</v>
          </cell>
          <cell r="N44" t="str">
            <v>:</v>
          </cell>
          <cell r="O44" t="str">
            <v>:</v>
          </cell>
          <cell r="P44" t="str">
            <v>:</v>
          </cell>
          <cell r="Q44" t="str">
            <v>:</v>
          </cell>
          <cell r="R44" t="str">
            <v>:</v>
          </cell>
          <cell r="S44" t="str">
            <v>:</v>
          </cell>
          <cell r="T44" t="str">
            <v>:</v>
          </cell>
          <cell r="U44" t="str">
            <v>:</v>
          </cell>
          <cell r="V44" t="str">
            <v>:</v>
          </cell>
          <cell r="W44" t="str">
            <v>:</v>
          </cell>
          <cell r="X44" t="str">
            <v>:</v>
          </cell>
          <cell r="Y44" t="str">
            <v>:</v>
          </cell>
          <cell r="Z44" t="str">
            <v>:</v>
          </cell>
          <cell r="AA44" t="str">
            <v>:</v>
          </cell>
          <cell r="AB44" t="str">
            <v>:</v>
          </cell>
          <cell r="AC44" t="str">
            <v>:</v>
          </cell>
          <cell r="AD44" t="str">
            <v>:</v>
          </cell>
          <cell r="AE44" t="str">
            <v>:</v>
          </cell>
          <cell r="AF44" t="str">
            <v>:</v>
          </cell>
          <cell r="AG44" t="str">
            <v>:</v>
          </cell>
          <cell r="AH44" t="str">
            <v>:</v>
          </cell>
          <cell r="AI44" t="str">
            <v>:</v>
          </cell>
          <cell r="AJ44" t="str">
            <v>:</v>
          </cell>
          <cell r="AK44" t="str">
            <v>:</v>
          </cell>
          <cell r="AL44" t="str">
            <v>:</v>
          </cell>
          <cell r="AM44" t="str">
            <v>:</v>
          </cell>
          <cell r="AN44" t="str">
            <v>:</v>
          </cell>
          <cell r="AO44" t="str">
            <v>:</v>
          </cell>
          <cell r="AP44" t="str">
            <v>:</v>
          </cell>
          <cell r="AQ44" t="str">
            <v>:</v>
          </cell>
          <cell r="AR44" t="str">
            <v>:</v>
          </cell>
          <cell r="AS44" t="str">
            <v>:</v>
          </cell>
          <cell r="AT44" t="str">
            <v>:</v>
          </cell>
          <cell r="AU44" t="str">
            <v>:</v>
          </cell>
          <cell r="AV44" t="str">
            <v>:</v>
          </cell>
          <cell r="AW44" t="str">
            <v>:</v>
          </cell>
          <cell r="AX44">
            <v>1345</v>
          </cell>
          <cell r="AY44">
            <v>1279</v>
          </cell>
          <cell r="AZ44">
            <v>1232</v>
          </cell>
          <cell r="BA44">
            <v>1125</v>
          </cell>
          <cell r="BB44">
            <v>1020</v>
          </cell>
          <cell r="BC44">
            <v>889</v>
          </cell>
          <cell r="BD44">
            <v>774</v>
          </cell>
          <cell r="BE44">
            <v>689</v>
          </cell>
          <cell r="BF44">
            <v>685</v>
          </cell>
          <cell r="BG44">
            <v>708</v>
          </cell>
          <cell r="BH44">
            <v>719</v>
          </cell>
          <cell r="BI44">
            <v>753</v>
          </cell>
          <cell r="BJ44">
            <v>729</v>
          </cell>
          <cell r="BK44">
            <v>715</v>
          </cell>
          <cell r="BL44">
            <v>718</v>
          </cell>
          <cell r="BM44">
            <v>732</v>
          </cell>
          <cell r="BN44">
            <v>768</v>
          </cell>
          <cell r="BO44">
            <v>789</v>
          </cell>
          <cell r="BP44">
            <v>851</v>
          </cell>
          <cell r="BQ44">
            <v>873</v>
          </cell>
          <cell r="BR44">
            <v>852</v>
          </cell>
          <cell r="BS44">
            <v>875</v>
          </cell>
          <cell r="BT44">
            <v>895</v>
          </cell>
          <cell r="BU44">
            <v>887</v>
          </cell>
          <cell r="BV44">
            <v>845</v>
          </cell>
          <cell r="BW44">
            <v>818</v>
          </cell>
          <cell r="BX44">
            <v>818</v>
          </cell>
          <cell r="BY44">
            <v>848</v>
          </cell>
          <cell r="BZ44">
            <v>914</v>
          </cell>
          <cell r="CA44">
            <v>911</v>
          </cell>
          <cell r="CB44">
            <v>875</v>
          </cell>
          <cell r="CC44">
            <v>773</v>
          </cell>
          <cell r="CD44">
            <v>763</v>
          </cell>
          <cell r="CE44">
            <v>765</v>
          </cell>
          <cell r="CF44">
            <v>754</v>
          </cell>
          <cell r="CG44">
            <v>805</v>
          </cell>
          <cell r="CH44">
            <v>796</v>
          </cell>
          <cell r="CI44">
            <v>781</v>
          </cell>
          <cell r="CJ44">
            <v>800</v>
          </cell>
          <cell r="CK44">
            <v>793</v>
          </cell>
          <cell r="CL44">
            <v>793</v>
          </cell>
          <cell r="CM44">
            <v>726</v>
          </cell>
          <cell r="CN44">
            <v>624</v>
          </cell>
          <cell r="CO44">
            <v>655</v>
          </cell>
          <cell r="CP44">
            <v>712</v>
          </cell>
          <cell r="CQ44">
            <v>702</v>
          </cell>
          <cell r="CR44">
            <v>761</v>
          </cell>
          <cell r="CS44">
            <v>700</v>
          </cell>
          <cell r="CT44">
            <v>668</v>
          </cell>
          <cell r="CU44">
            <v>660</v>
          </cell>
          <cell r="CV44">
            <v>620</v>
          </cell>
          <cell r="CW44">
            <v>582</v>
          </cell>
          <cell r="CX44">
            <v>563</v>
          </cell>
          <cell r="CY44">
            <v>553</v>
          </cell>
          <cell r="CZ44">
            <v>531</v>
          </cell>
          <cell r="DA44">
            <v>549</v>
          </cell>
          <cell r="DB44">
            <v>592</v>
          </cell>
          <cell r="DC44">
            <v>591</v>
          </cell>
          <cell r="DD44">
            <v>651</v>
          </cell>
          <cell r="DE44">
            <v>661</v>
          </cell>
          <cell r="DF44">
            <v>679</v>
          </cell>
          <cell r="DG44">
            <v>638</v>
          </cell>
          <cell r="DH44">
            <v>646</v>
          </cell>
          <cell r="DI44">
            <v>642</v>
          </cell>
          <cell r="DJ44">
            <v>642</v>
          </cell>
          <cell r="DK44">
            <v>647</v>
          </cell>
          <cell r="DL44">
            <v>665</v>
          </cell>
          <cell r="DM44">
            <v>684</v>
          </cell>
          <cell r="DN44">
            <v>641</v>
          </cell>
          <cell r="DO44">
            <v>625</v>
          </cell>
          <cell r="DP44">
            <v>626</v>
          </cell>
          <cell r="DQ44">
            <v>615</v>
          </cell>
          <cell r="DR44">
            <v>638</v>
          </cell>
          <cell r="DS44">
            <v>682</v>
          </cell>
          <cell r="DT44">
            <v>641</v>
          </cell>
          <cell r="DU44">
            <v>650</v>
          </cell>
          <cell r="DV44">
            <v>639</v>
          </cell>
          <cell r="DW44">
            <v>632</v>
          </cell>
          <cell r="DX44">
            <v>625</v>
          </cell>
          <cell r="DY44">
            <v>618</v>
          </cell>
          <cell r="DZ44">
            <v>637</v>
          </cell>
          <cell r="EA44">
            <v>634</v>
          </cell>
          <cell r="EB44">
            <v>624</v>
          </cell>
          <cell r="EC44">
            <v>603</v>
          </cell>
          <cell r="ED44">
            <v>568</v>
          </cell>
          <cell r="EE44">
            <v>538</v>
          </cell>
          <cell r="EF44">
            <v>527</v>
          </cell>
          <cell r="EG44">
            <v>486</v>
          </cell>
          <cell r="EH44">
            <v>468</v>
          </cell>
          <cell r="EI44">
            <v>457</v>
          </cell>
          <cell r="EJ44">
            <v>447</v>
          </cell>
          <cell r="EK44">
            <v>427</v>
          </cell>
          <cell r="EL44">
            <v>419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</sheetNames>
    <sheetDataSet>
      <sheetData sheetId="0">
        <row r="13">
          <cell r="B13" t="str">
            <v>1995Q1</v>
          </cell>
          <cell r="C13" t="str">
            <v>1995Q2</v>
          </cell>
          <cell r="D13" t="str">
            <v>1995Q3</v>
          </cell>
          <cell r="E13" t="str">
            <v>1995Q4</v>
          </cell>
          <cell r="F13" t="str">
            <v>1996Q1</v>
          </cell>
          <cell r="G13" t="str">
            <v>1996Q2</v>
          </cell>
          <cell r="H13" t="str">
            <v>1996Q3</v>
          </cell>
          <cell r="I13" t="str">
            <v>1996Q4</v>
          </cell>
          <cell r="J13" t="str">
            <v>1997Q1</v>
          </cell>
          <cell r="K13" t="str">
            <v>1997Q2</v>
          </cell>
          <cell r="L13" t="str">
            <v>1997Q3</v>
          </cell>
          <cell r="M13" t="str">
            <v>1997Q4</v>
          </cell>
          <cell r="N13" t="str">
            <v>1998Q1</v>
          </cell>
          <cell r="O13" t="str">
            <v>1998Q2</v>
          </cell>
          <cell r="P13" t="str">
            <v>1998Q3</v>
          </cell>
          <cell r="Q13" t="str">
            <v>1998Q4</v>
          </cell>
          <cell r="R13" t="str">
            <v>1999Q1</v>
          </cell>
          <cell r="S13" t="str">
            <v>1999Q2</v>
          </cell>
          <cell r="T13" t="str">
            <v>1999Q3</v>
          </cell>
          <cell r="U13" t="str">
            <v>1999Q4</v>
          </cell>
          <cell r="V13" t="str">
            <v>2000Q1</v>
          </cell>
          <cell r="W13" t="str">
            <v>2000Q2</v>
          </cell>
          <cell r="X13" t="str">
            <v>2000Q3</v>
          </cell>
          <cell r="Y13" t="str">
            <v>2000Q4</v>
          </cell>
          <cell r="Z13" t="str">
            <v>2001Q1</v>
          </cell>
          <cell r="AA13" t="str">
            <v>2001Q2</v>
          </cell>
          <cell r="AB13" t="str">
            <v>2001Q3</v>
          </cell>
          <cell r="AC13" t="str">
            <v>2001Q4</v>
          </cell>
          <cell r="AD13" t="str">
            <v>2002Q1</v>
          </cell>
          <cell r="AE13" t="str">
            <v>2002Q2</v>
          </cell>
          <cell r="AF13" t="str">
            <v>2002Q3</v>
          </cell>
          <cell r="AG13" t="str">
            <v>2002Q4</v>
          </cell>
          <cell r="AH13" t="str">
            <v>2003Q1</v>
          </cell>
          <cell r="AI13" t="str">
            <v>2003Q2</v>
          </cell>
          <cell r="AJ13" t="str">
            <v>2003Q3</v>
          </cell>
          <cell r="AK13" t="str">
            <v>2003Q4</v>
          </cell>
          <cell r="AL13" t="str">
            <v>2004Q1</v>
          </cell>
          <cell r="AM13" t="str">
            <v>2004Q2</v>
          </cell>
          <cell r="AN13" t="str">
            <v>2004Q3</v>
          </cell>
          <cell r="AO13" t="str">
            <v>2004Q4</v>
          </cell>
          <cell r="AP13" t="str">
            <v>2005Q1</v>
          </cell>
          <cell r="AQ13" t="str">
            <v>2005Q2</v>
          </cell>
          <cell r="AR13" t="str">
            <v>2005Q3</v>
          </cell>
          <cell r="AS13" t="str">
            <v>2005Q4</v>
          </cell>
          <cell r="AT13" t="str">
            <v>2006Q1</v>
          </cell>
          <cell r="AU13" t="str">
            <v>2006Q2</v>
          </cell>
          <cell r="AV13" t="str">
            <v>2006Q3</v>
          </cell>
          <cell r="AW13" t="str">
            <v>2006Q4</v>
          </cell>
          <cell r="AX13" t="str">
            <v>2007Q1</v>
          </cell>
          <cell r="AY13" t="str">
            <v>2007Q2</v>
          </cell>
          <cell r="AZ13" t="str">
            <v>2007Q3</v>
          </cell>
          <cell r="BA13" t="str">
            <v>2007Q4</v>
          </cell>
          <cell r="BB13" t="str">
            <v>2008Q1</v>
          </cell>
          <cell r="BC13" t="str">
            <v>2008Q2</v>
          </cell>
          <cell r="BD13" t="str">
            <v>2008Q3</v>
          </cell>
          <cell r="BE13" t="str">
            <v>2008Q4</v>
          </cell>
          <cell r="BF13" t="str">
            <v>2009Q1</v>
          </cell>
          <cell r="BG13" t="str">
            <v>2009Q2</v>
          </cell>
          <cell r="BH13" t="str">
            <v>2009Q3</v>
          </cell>
          <cell r="BI13" t="str">
            <v>2009Q4</v>
          </cell>
          <cell r="BJ13" t="str">
            <v>2010Q1</v>
          </cell>
          <cell r="BK13" t="str">
            <v>2010Q2</v>
          </cell>
          <cell r="BL13" t="str">
            <v>2010Q3</v>
          </cell>
          <cell r="BM13" t="str">
            <v>2010Q4</v>
          </cell>
          <cell r="BN13" t="str">
            <v>2011Q1</v>
          </cell>
          <cell r="BO13" t="str">
            <v>2011Q2</v>
          </cell>
          <cell r="BP13" t="str">
            <v>2011Q3</v>
          </cell>
          <cell r="BQ13" t="str">
            <v>2011Q4</v>
          </cell>
          <cell r="BR13" t="str">
            <v>2012Q1</v>
          </cell>
          <cell r="BS13" t="str">
            <v>2012Q2</v>
          </cell>
          <cell r="BT13" t="str">
            <v>2012Q3</v>
          </cell>
          <cell r="BU13" t="str">
            <v>2012Q4</v>
          </cell>
          <cell r="BV13" t="str">
            <v>2013Q1</v>
          </cell>
          <cell r="BW13" t="str">
            <v>2013Q2</v>
          </cell>
          <cell r="BX13" t="str">
            <v>2013Q3</v>
          </cell>
          <cell r="BY13" t="str">
            <v>2013Q4</v>
          </cell>
          <cell r="BZ13" t="str">
            <v>2014Q1</v>
          </cell>
          <cell r="CA13" t="str">
            <v>2014Q2</v>
          </cell>
          <cell r="CB13" t="str">
            <v>2014Q3</v>
          </cell>
          <cell r="CC13" t="str">
            <v>2014Q4</v>
          </cell>
          <cell r="CD13" t="str">
            <v>2015Q1</v>
          </cell>
          <cell r="CE13" t="str">
            <v>2015Q2</v>
          </cell>
          <cell r="CF13" t="str">
            <v>2015Q3</v>
          </cell>
          <cell r="CG13" t="str">
            <v>2015Q4</v>
          </cell>
          <cell r="CH13" t="str">
            <v>2016Q1</v>
          </cell>
          <cell r="CI13" t="str">
            <v>2016Q2</v>
          </cell>
          <cell r="CJ13" t="str">
            <v>2016Q3</v>
          </cell>
          <cell r="CK13" t="str">
            <v>2016Q4</v>
          </cell>
          <cell r="CL13" t="str">
            <v>2017Q1</v>
          </cell>
          <cell r="CM13" t="str">
            <v>2017Q2</v>
          </cell>
          <cell r="CN13" t="str">
            <v>2017Q3</v>
          </cell>
          <cell r="CO13" t="str">
            <v>2017Q4</v>
          </cell>
        </row>
        <row r="15">
          <cell r="B15" t="str">
            <v>:</v>
          </cell>
          <cell r="C15" t="str">
            <v>:</v>
          </cell>
          <cell r="D15" t="str">
            <v>:</v>
          </cell>
          <cell r="E15" t="str">
            <v>:</v>
          </cell>
          <cell r="F15" t="str">
            <v>:</v>
          </cell>
          <cell r="G15" t="str">
            <v>:</v>
          </cell>
          <cell r="H15" t="str">
            <v>:</v>
          </cell>
          <cell r="I15" t="str">
            <v>:</v>
          </cell>
          <cell r="J15">
            <v>138338</v>
          </cell>
          <cell r="K15">
            <v>138631</v>
          </cell>
          <cell r="L15">
            <v>138957</v>
          </cell>
          <cell r="M15">
            <v>139350</v>
          </cell>
          <cell r="N15">
            <v>140091</v>
          </cell>
          <cell r="O15">
            <v>140550</v>
          </cell>
          <cell r="P15">
            <v>141035</v>
          </cell>
          <cell r="Q15">
            <v>141349</v>
          </cell>
          <cell r="R15">
            <v>141684</v>
          </cell>
          <cell r="S15">
            <v>141980</v>
          </cell>
          <cell r="T15">
            <v>142208</v>
          </cell>
          <cell r="U15">
            <v>142392</v>
          </cell>
          <cell r="V15">
            <v>142684</v>
          </cell>
          <cell r="W15">
            <v>143437</v>
          </cell>
          <cell r="X15">
            <v>143962</v>
          </cell>
          <cell r="Y15">
            <v>144202</v>
          </cell>
          <cell r="Z15">
            <v>144100</v>
          </cell>
          <cell r="AA15">
            <v>144229</v>
          </cell>
          <cell r="AB15">
            <v>144685</v>
          </cell>
          <cell r="AC15">
            <v>144985</v>
          </cell>
          <cell r="AD15">
            <v>145562</v>
          </cell>
          <cell r="AE15">
            <v>146166</v>
          </cell>
          <cell r="AF15">
            <v>146736</v>
          </cell>
          <cell r="AG15">
            <v>147125</v>
          </cell>
          <cell r="AH15">
            <v>147755</v>
          </cell>
          <cell r="AI15">
            <v>148222</v>
          </cell>
          <cell r="AJ15">
            <v>148421</v>
          </cell>
          <cell r="AK15">
            <v>148638</v>
          </cell>
          <cell r="AL15">
            <v>149120</v>
          </cell>
          <cell r="AM15">
            <v>149236</v>
          </cell>
          <cell r="AN15">
            <v>150032</v>
          </cell>
          <cell r="AO15">
            <v>150643</v>
          </cell>
          <cell r="AP15">
            <v>151158</v>
          </cell>
          <cell r="AQ15">
            <v>151697</v>
          </cell>
          <cell r="AR15">
            <v>151720</v>
          </cell>
          <cell r="AS15">
            <v>152373</v>
          </cell>
          <cell r="AT15">
            <v>153037</v>
          </cell>
          <cell r="AU15">
            <v>153303</v>
          </cell>
          <cell r="AV15">
            <v>153483</v>
          </cell>
          <cell r="AW15">
            <v>154066</v>
          </cell>
          <cell r="AX15">
            <v>153979</v>
          </cell>
          <cell r="AY15">
            <v>154594</v>
          </cell>
          <cell r="AZ15">
            <v>155437</v>
          </cell>
          <cell r="BA15">
            <v>155547</v>
          </cell>
          <cell r="BB15">
            <v>155897</v>
          </cell>
          <cell r="BC15">
            <v>156295</v>
          </cell>
          <cell r="BD15">
            <v>156766</v>
          </cell>
          <cell r="BE15">
            <v>156684</v>
          </cell>
          <cell r="BF15">
            <v>156958</v>
          </cell>
          <cell r="BG15">
            <v>156901</v>
          </cell>
          <cell r="BH15">
            <v>156444</v>
          </cell>
          <cell r="BI15">
            <v>156702</v>
          </cell>
          <cell r="BJ15">
            <v>156179</v>
          </cell>
          <cell r="BK15">
            <v>155969</v>
          </cell>
          <cell r="BL15">
            <v>155820</v>
          </cell>
          <cell r="BM15">
            <v>155912</v>
          </cell>
          <cell r="BN15">
            <v>155825</v>
          </cell>
          <cell r="BO15">
            <v>155988</v>
          </cell>
          <cell r="BP15">
            <v>156063</v>
          </cell>
          <cell r="BQ15">
            <v>156345</v>
          </cell>
          <cell r="BR15">
            <v>156668</v>
          </cell>
          <cell r="BS15">
            <v>157004</v>
          </cell>
          <cell r="BT15">
            <v>157212</v>
          </cell>
          <cell r="BU15">
            <v>157222</v>
          </cell>
          <cell r="BV15">
            <v>157318</v>
          </cell>
          <cell r="BW15">
            <v>157302</v>
          </cell>
          <cell r="BX15">
            <v>157109</v>
          </cell>
          <cell r="BY15">
            <v>157065</v>
          </cell>
          <cell r="BZ15">
            <v>157247</v>
          </cell>
          <cell r="CA15">
            <v>157108</v>
          </cell>
          <cell r="CB15">
            <v>157217</v>
          </cell>
          <cell r="CC15">
            <v>157589</v>
          </cell>
          <cell r="CD15">
            <v>157391</v>
          </cell>
          <cell r="CE15">
            <v>157379</v>
          </cell>
          <cell r="CF15">
            <v>157275</v>
          </cell>
          <cell r="CG15">
            <v>157705</v>
          </cell>
          <cell r="CH15">
            <v>158308</v>
          </cell>
          <cell r="CI15">
            <v>158597</v>
          </cell>
          <cell r="CJ15">
            <v>158753</v>
          </cell>
          <cell r="CK15">
            <v>158689</v>
          </cell>
          <cell r="CL15">
            <v>158628</v>
          </cell>
          <cell r="CM15">
            <v>158820</v>
          </cell>
          <cell r="CN15">
            <v>159337</v>
          </cell>
          <cell r="CO15">
            <v>159120</v>
          </cell>
        </row>
        <row r="16">
          <cell r="B16" t="str">
            <v>:</v>
          </cell>
          <cell r="C16" t="str">
            <v>:</v>
          </cell>
          <cell r="D16" t="str">
            <v>:</v>
          </cell>
          <cell r="E16" t="str">
            <v>:</v>
          </cell>
          <cell r="F16" t="str">
            <v>:</v>
          </cell>
          <cell r="G16" t="str">
            <v>:</v>
          </cell>
          <cell r="H16" t="str">
            <v>:</v>
          </cell>
          <cell r="I16" t="str">
            <v>:</v>
          </cell>
          <cell r="J16" t="str">
            <v>:</v>
          </cell>
          <cell r="K16">
            <v>10646</v>
          </cell>
          <cell r="L16">
            <v>10606</v>
          </cell>
          <cell r="M16">
            <v>10532</v>
          </cell>
          <cell r="N16">
            <v>10473</v>
          </cell>
          <cell r="O16">
            <v>10497</v>
          </cell>
          <cell r="P16">
            <v>10475</v>
          </cell>
          <cell r="Q16">
            <v>10419</v>
          </cell>
          <cell r="R16">
            <v>10378</v>
          </cell>
          <cell r="S16">
            <v>10432</v>
          </cell>
          <cell r="T16">
            <v>10409</v>
          </cell>
          <cell r="U16">
            <v>10330</v>
          </cell>
          <cell r="V16">
            <v>10397</v>
          </cell>
          <cell r="W16">
            <v>10426</v>
          </cell>
          <cell r="X16">
            <v>10404</v>
          </cell>
          <cell r="Y16">
            <v>10413</v>
          </cell>
          <cell r="Z16">
            <v>10347</v>
          </cell>
          <cell r="AA16">
            <v>10296</v>
          </cell>
          <cell r="AB16">
            <v>10303</v>
          </cell>
          <cell r="AC16">
            <v>10168</v>
          </cell>
          <cell r="AD16">
            <v>9832</v>
          </cell>
          <cell r="AE16">
            <v>9711</v>
          </cell>
          <cell r="AF16">
            <v>9703</v>
          </cell>
          <cell r="AG16">
            <v>9636</v>
          </cell>
          <cell r="AH16">
            <v>9321</v>
          </cell>
          <cell r="AI16">
            <v>9339</v>
          </cell>
          <cell r="AJ16">
            <v>9328</v>
          </cell>
          <cell r="AK16">
            <v>9207</v>
          </cell>
          <cell r="AL16">
            <v>9399</v>
          </cell>
          <cell r="AM16">
            <v>9439</v>
          </cell>
          <cell r="AN16">
            <v>9419</v>
          </cell>
          <cell r="AO16">
            <v>9493</v>
          </cell>
          <cell r="AP16">
            <v>9566</v>
          </cell>
          <cell r="AQ16">
            <v>9414</v>
          </cell>
          <cell r="AR16">
            <v>9076</v>
          </cell>
          <cell r="AS16">
            <v>9378</v>
          </cell>
          <cell r="AT16">
            <v>9580</v>
          </cell>
          <cell r="AU16">
            <v>9558</v>
          </cell>
          <cell r="AV16">
            <v>9663</v>
          </cell>
          <cell r="AW16">
            <v>9460</v>
          </cell>
          <cell r="AX16">
            <v>9510</v>
          </cell>
          <cell r="AY16">
            <v>9506</v>
          </cell>
          <cell r="AZ16">
            <v>9491</v>
          </cell>
          <cell r="BA16">
            <v>9419</v>
          </cell>
          <cell r="BB16">
            <v>9518</v>
          </cell>
          <cell r="BC16">
            <v>9445</v>
          </cell>
          <cell r="BD16">
            <v>9428</v>
          </cell>
          <cell r="BE16">
            <v>9433</v>
          </cell>
          <cell r="BF16">
            <v>9520</v>
          </cell>
          <cell r="BG16">
            <v>9429</v>
          </cell>
          <cell r="BH16">
            <v>9548</v>
          </cell>
          <cell r="BI16">
            <v>9440</v>
          </cell>
          <cell r="BJ16">
            <v>8998</v>
          </cell>
          <cell r="BK16">
            <v>9069</v>
          </cell>
          <cell r="BL16">
            <v>8938</v>
          </cell>
          <cell r="BM16">
            <v>8833</v>
          </cell>
          <cell r="BN16">
            <v>8942</v>
          </cell>
          <cell r="BO16">
            <v>8753</v>
          </cell>
          <cell r="BP16">
            <v>8699</v>
          </cell>
          <cell r="BQ16">
            <v>8805</v>
          </cell>
          <cell r="BR16">
            <v>8869</v>
          </cell>
          <cell r="BS16">
            <v>8823</v>
          </cell>
          <cell r="BT16">
            <v>8834</v>
          </cell>
          <cell r="BU16">
            <v>8868</v>
          </cell>
          <cell r="BV16">
            <v>8836</v>
          </cell>
          <cell r="BW16">
            <v>8842</v>
          </cell>
          <cell r="BX16">
            <v>8790</v>
          </cell>
          <cell r="BY16">
            <v>8859</v>
          </cell>
          <cell r="BZ16">
            <v>8917</v>
          </cell>
          <cell r="CA16">
            <v>8824</v>
          </cell>
          <cell r="CB16">
            <v>8896</v>
          </cell>
          <cell r="CC16">
            <v>8892</v>
          </cell>
          <cell r="CD16">
            <v>8806</v>
          </cell>
          <cell r="CE16">
            <v>8857</v>
          </cell>
          <cell r="CF16">
            <v>8895</v>
          </cell>
          <cell r="CG16">
            <v>8876</v>
          </cell>
          <cell r="CH16">
            <v>8746</v>
          </cell>
          <cell r="CI16">
            <v>8641</v>
          </cell>
          <cell r="CJ16">
            <v>8698</v>
          </cell>
          <cell r="CK16">
            <v>8703</v>
          </cell>
          <cell r="CL16">
            <v>8740</v>
          </cell>
          <cell r="CM16">
            <v>8937</v>
          </cell>
          <cell r="CN16">
            <v>8801</v>
          </cell>
          <cell r="CO16">
            <v>8770</v>
          </cell>
        </row>
        <row r="27">
          <cell r="B27" t="str">
            <v>1995Q1</v>
          </cell>
          <cell r="C27" t="str">
            <v>1995Q2</v>
          </cell>
          <cell r="D27" t="str">
            <v>1995Q3</v>
          </cell>
          <cell r="E27" t="str">
            <v>1995Q4</v>
          </cell>
          <cell r="F27" t="str">
            <v>1996Q1</v>
          </cell>
          <cell r="G27" t="str">
            <v>1996Q2</v>
          </cell>
          <cell r="H27" t="str">
            <v>1996Q3</v>
          </cell>
          <cell r="I27" t="str">
            <v>1996Q4</v>
          </cell>
          <cell r="J27" t="str">
            <v>1997Q1</v>
          </cell>
          <cell r="K27" t="str">
            <v>1997Q2</v>
          </cell>
          <cell r="L27" t="str">
            <v>1997Q3</v>
          </cell>
          <cell r="M27" t="str">
            <v>1997Q4</v>
          </cell>
          <cell r="N27" t="str">
            <v>1998Q1</v>
          </cell>
          <cell r="O27" t="str">
            <v>1998Q2</v>
          </cell>
          <cell r="P27" t="str">
            <v>1998Q3</v>
          </cell>
          <cell r="Q27" t="str">
            <v>1998Q4</v>
          </cell>
          <cell r="R27" t="str">
            <v>1999Q1</v>
          </cell>
          <cell r="S27" t="str">
            <v>1999Q2</v>
          </cell>
          <cell r="T27" t="str">
            <v>1999Q3</v>
          </cell>
          <cell r="U27" t="str">
            <v>1999Q4</v>
          </cell>
          <cell r="V27" t="str">
            <v>2000Q1</v>
          </cell>
          <cell r="W27" t="str">
            <v>2000Q2</v>
          </cell>
          <cell r="X27" t="str">
            <v>2000Q3</v>
          </cell>
          <cell r="Y27" t="str">
            <v>2000Q4</v>
          </cell>
          <cell r="Z27" t="str">
            <v>2001Q1</v>
          </cell>
          <cell r="AA27" t="str">
            <v>2001Q2</v>
          </cell>
          <cell r="AB27" t="str">
            <v>2001Q3</v>
          </cell>
          <cell r="AC27" t="str">
            <v>2001Q4</v>
          </cell>
          <cell r="AD27" t="str">
            <v>2002Q1</v>
          </cell>
          <cell r="AE27" t="str">
            <v>2002Q2</v>
          </cell>
          <cell r="AF27" t="str">
            <v>2002Q3</v>
          </cell>
          <cell r="AG27" t="str">
            <v>2002Q4</v>
          </cell>
          <cell r="AH27" t="str">
            <v>2003Q1</v>
          </cell>
          <cell r="AI27" t="str">
            <v>2003Q2</v>
          </cell>
          <cell r="AJ27" t="str">
            <v>2003Q3</v>
          </cell>
          <cell r="AK27" t="str">
            <v>2003Q4</v>
          </cell>
          <cell r="AL27" t="str">
            <v>2004Q1</v>
          </cell>
          <cell r="AM27" t="str">
            <v>2004Q2</v>
          </cell>
          <cell r="AN27" t="str">
            <v>2004Q3</v>
          </cell>
          <cell r="AO27" t="str">
            <v>2004Q4</v>
          </cell>
          <cell r="AP27" t="str">
            <v>2005Q1</v>
          </cell>
          <cell r="AQ27" t="str">
            <v>2005Q2</v>
          </cell>
          <cell r="AR27" t="str">
            <v>2005Q3</v>
          </cell>
          <cell r="AS27" t="str">
            <v>2005Q4</v>
          </cell>
          <cell r="AT27" t="str">
            <v>2006Q1</v>
          </cell>
          <cell r="AU27" t="str">
            <v>2006Q2</v>
          </cell>
          <cell r="AV27" t="str">
            <v>2006Q3</v>
          </cell>
          <cell r="AW27" t="str">
            <v>2006Q4</v>
          </cell>
          <cell r="AX27" t="str">
            <v>2007Q1</v>
          </cell>
          <cell r="AY27" t="str">
            <v>2007Q2</v>
          </cell>
          <cell r="AZ27" t="str">
            <v>2007Q3</v>
          </cell>
          <cell r="BA27" t="str">
            <v>2007Q4</v>
          </cell>
          <cell r="BB27" t="str">
            <v>2008Q1</v>
          </cell>
          <cell r="BC27" t="str">
            <v>2008Q2</v>
          </cell>
          <cell r="BD27" t="str">
            <v>2008Q3</v>
          </cell>
          <cell r="BE27" t="str">
            <v>2008Q4</v>
          </cell>
          <cell r="BF27" t="str">
            <v>2009Q1</v>
          </cell>
          <cell r="BG27" t="str">
            <v>2009Q2</v>
          </cell>
          <cell r="BH27" t="str">
            <v>2009Q3</v>
          </cell>
          <cell r="BI27" t="str">
            <v>2009Q4</v>
          </cell>
          <cell r="BJ27" t="str">
            <v>2010Q1</v>
          </cell>
          <cell r="BK27" t="str">
            <v>2010Q2</v>
          </cell>
          <cell r="BL27" t="str">
            <v>2010Q3</v>
          </cell>
          <cell r="BM27" t="str">
            <v>2010Q4</v>
          </cell>
          <cell r="BN27" t="str">
            <v>2011Q1</v>
          </cell>
          <cell r="BO27" t="str">
            <v>2011Q2</v>
          </cell>
          <cell r="BP27" t="str">
            <v>2011Q3</v>
          </cell>
          <cell r="BQ27" t="str">
            <v>2011Q4</v>
          </cell>
          <cell r="BR27" t="str">
            <v>2012Q1</v>
          </cell>
          <cell r="BS27" t="str">
            <v>2012Q2</v>
          </cell>
          <cell r="BT27" t="str">
            <v>2012Q3</v>
          </cell>
          <cell r="BU27" t="str">
            <v>2012Q4</v>
          </cell>
          <cell r="BV27" t="str">
            <v>2013Q1</v>
          </cell>
          <cell r="BW27" t="str">
            <v>2013Q2</v>
          </cell>
          <cell r="BX27" t="str">
            <v>2013Q3</v>
          </cell>
          <cell r="BY27" t="str">
            <v>2013Q4</v>
          </cell>
          <cell r="BZ27" t="str">
            <v>2014Q1</v>
          </cell>
          <cell r="CA27" t="str">
            <v>2014Q2</v>
          </cell>
          <cell r="CB27" t="str">
            <v>2014Q3</v>
          </cell>
          <cell r="CC27" t="str">
            <v>2014Q4</v>
          </cell>
          <cell r="CD27" t="str">
            <v>2015Q1</v>
          </cell>
          <cell r="CE27" t="str">
            <v>2015Q2</v>
          </cell>
          <cell r="CF27" t="str">
            <v>2015Q3</v>
          </cell>
          <cell r="CG27" t="str">
            <v>2015Q4</v>
          </cell>
          <cell r="CH27" t="str">
            <v>2016Q1</v>
          </cell>
          <cell r="CI27" t="str">
            <v>2016Q2</v>
          </cell>
          <cell r="CJ27" t="str">
            <v>2016Q3</v>
          </cell>
          <cell r="CK27" t="str">
            <v>2016Q4</v>
          </cell>
          <cell r="CL27" t="str">
            <v>2017Q1</v>
          </cell>
          <cell r="CM27" t="str">
            <v>2017Q2</v>
          </cell>
          <cell r="CN27" t="str">
            <v>2017Q3</v>
          </cell>
          <cell r="CO27" t="str">
            <v>2017Q4</v>
          </cell>
        </row>
        <row r="29">
          <cell r="B29" t="str">
            <v>:</v>
          </cell>
          <cell r="C29" t="str">
            <v>:</v>
          </cell>
          <cell r="D29" t="str">
            <v>:</v>
          </cell>
          <cell r="E29" t="str">
            <v>:</v>
          </cell>
          <cell r="F29" t="str">
            <v>:</v>
          </cell>
          <cell r="G29" t="str">
            <v>:</v>
          </cell>
          <cell r="H29" t="str">
            <v>:</v>
          </cell>
          <cell r="I29" t="str">
            <v>:</v>
          </cell>
          <cell r="J29">
            <v>122133</v>
          </cell>
          <cell r="K29">
            <v>122441</v>
          </cell>
          <cell r="L29">
            <v>122906</v>
          </cell>
          <cell r="M29">
            <v>123390</v>
          </cell>
          <cell r="N29">
            <v>124349</v>
          </cell>
          <cell r="O29">
            <v>124763</v>
          </cell>
          <cell r="P29">
            <v>125440</v>
          </cell>
          <cell r="Q29">
            <v>125989</v>
          </cell>
          <cell r="R29">
            <v>126638</v>
          </cell>
          <cell r="S29">
            <v>127205</v>
          </cell>
          <cell r="T29">
            <v>127770</v>
          </cell>
          <cell r="U29">
            <v>128302</v>
          </cell>
          <cell r="V29">
            <v>128910</v>
          </cell>
          <cell r="W29">
            <v>129986</v>
          </cell>
          <cell r="X29">
            <v>130691</v>
          </cell>
          <cell r="Y29">
            <v>131320</v>
          </cell>
          <cell r="Z29">
            <v>131890</v>
          </cell>
          <cell r="AA29">
            <v>132076</v>
          </cell>
          <cell r="AB29">
            <v>132446</v>
          </cell>
          <cell r="AC29">
            <v>132632</v>
          </cell>
          <cell r="AD29">
            <v>133024</v>
          </cell>
          <cell r="AE29">
            <v>133504</v>
          </cell>
          <cell r="AF29">
            <v>133858</v>
          </cell>
          <cell r="AG29">
            <v>134131</v>
          </cell>
          <cell r="AH29">
            <v>134556</v>
          </cell>
          <cell r="AI29">
            <v>134784</v>
          </cell>
          <cell r="AJ29">
            <v>134965</v>
          </cell>
          <cell r="AK29">
            <v>135032</v>
          </cell>
          <cell r="AL29">
            <v>135158</v>
          </cell>
          <cell r="AM29">
            <v>135363</v>
          </cell>
          <cell r="AN29">
            <v>136071</v>
          </cell>
          <cell r="AO29">
            <v>136642</v>
          </cell>
          <cell r="AP29">
            <v>137317</v>
          </cell>
          <cell r="AQ29">
            <v>137827</v>
          </cell>
          <cell r="AR29">
            <v>138054</v>
          </cell>
          <cell r="AS29">
            <v>138741</v>
          </cell>
          <cell r="AT29">
            <v>139655</v>
          </cell>
          <cell r="AU29">
            <v>140458</v>
          </cell>
          <cell r="AV29">
            <v>140879</v>
          </cell>
          <cell r="AW29">
            <v>141639</v>
          </cell>
          <cell r="AX29">
            <v>142182</v>
          </cell>
          <cell r="AY29">
            <v>143082</v>
          </cell>
          <cell r="AZ29">
            <v>143811</v>
          </cell>
          <cell r="BA29">
            <v>144189</v>
          </cell>
          <cell r="BB29">
            <v>144740</v>
          </cell>
          <cell r="BC29">
            <v>144674</v>
          </cell>
          <cell r="BD29">
            <v>144889</v>
          </cell>
          <cell r="BE29">
            <v>144205</v>
          </cell>
          <cell r="BF29">
            <v>142842</v>
          </cell>
          <cell r="BG29">
            <v>141912</v>
          </cell>
          <cell r="BH29">
            <v>140990</v>
          </cell>
          <cell r="BI29">
            <v>141012</v>
          </cell>
          <cell r="BJ29">
            <v>140197</v>
          </cell>
          <cell r="BK29">
            <v>139981</v>
          </cell>
          <cell r="BL29">
            <v>139980</v>
          </cell>
          <cell r="BM29">
            <v>140108</v>
          </cell>
          <cell r="BN29">
            <v>140141</v>
          </cell>
          <cell r="BO29">
            <v>140372</v>
          </cell>
          <cell r="BP29">
            <v>139957</v>
          </cell>
          <cell r="BQ29">
            <v>139687</v>
          </cell>
          <cell r="BR29">
            <v>139373</v>
          </cell>
          <cell r="BS29">
            <v>139175</v>
          </cell>
          <cell r="BT29">
            <v>139015</v>
          </cell>
          <cell r="BU29">
            <v>138546</v>
          </cell>
          <cell r="BV29">
            <v>138123</v>
          </cell>
          <cell r="BW29">
            <v>138202</v>
          </cell>
          <cell r="BX29">
            <v>138128</v>
          </cell>
          <cell r="BY29">
            <v>138235</v>
          </cell>
          <cell r="BZ29">
            <v>138415</v>
          </cell>
          <cell r="CA29">
            <v>138748</v>
          </cell>
          <cell r="CB29">
            <v>138982</v>
          </cell>
          <cell r="CC29">
            <v>139330</v>
          </cell>
          <cell r="CD29">
            <v>139639</v>
          </cell>
          <cell r="CE29">
            <v>139848</v>
          </cell>
          <cell r="CF29">
            <v>140365</v>
          </cell>
          <cell r="CG29">
            <v>140932</v>
          </cell>
          <cell r="CH29">
            <v>141945</v>
          </cell>
          <cell r="CI29">
            <v>142353</v>
          </cell>
          <cell r="CJ29">
            <v>142785</v>
          </cell>
          <cell r="CK29">
            <v>143130</v>
          </cell>
          <cell r="CL29">
            <v>143591</v>
          </cell>
          <cell r="CM29">
            <v>144210</v>
          </cell>
          <cell r="CN29">
            <v>144803</v>
          </cell>
          <cell r="CO29">
            <v>145235</v>
          </cell>
        </row>
        <row r="30">
          <cell r="B30" t="str">
            <v>:</v>
          </cell>
          <cell r="C30" t="str">
            <v>:</v>
          </cell>
          <cell r="D30" t="str">
            <v>:</v>
          </cell>
          <cell r="E30" t="str">
            <v>:</v>
          </cell>
          <cell r="F30" t="str">
            <v>:</v>
          </cell>
          <cell r="G30" t="str">
            <v>:</v>
          </cell>
          <cell r="H30" t="str">
            <v>:</v>
          </cell>
          <cell r="I30" t="str">
            <v>:</v>
          </cell>
          <cell r="J30" t="str">
            <v>:</v>
          </cell>
          <cell r="K30">
            <v>9966</v>
          </cell>
          <cell r="L30">
            <v>9905</v>
          </cell>
          <cell r="M30">
            <v>9844</v>
          </cell>
          <cell r="N30">
            <v>9826</v>
          </cell>
          <cell r="O30">
            <v>9805</v>
          </cell>
          <cell r="P30">
            <v>9733</v>
          </cell>
          <cell r="Q30">
            <v>9633</v>
          </cell>
          <cell r="R30">
            <v>9566</v>
          </cell>
          <cell r="S30">
            <v>9672</v>
          </cell>
          <cell r="T30">
            <v>9646</v>
          </cell>
          <cell r="U30">
            <v>9504</v>
          </cell>
          <cell r="V30">
            <v>9559</v>
          </cell>
          <cell r="W30">
            <v>9586</v>
          </cell>
          <cell r="X30">
            <v>9581</v>
          </cell>
          <cell r="Y30">
            <v>9627</v>
          </cell>
          <cell r="Z30">
            <v>9583</v>
          </cell>
          <cell r="AA30">
            <v>9518</v>
          </cell>
          <cell r="AB30">
            <v>9576</v>
          </cell>
          <cell r="AC30">
            <v>9436</v>
          </cell>
          <cell r="AD30">
            <v>8887</v>
          </cell>
          <cell r="AE30">
            <v>8835</v>
          </cell>
          <cell r="AF30">
            <v>8834</v>
          </cell>
          <cell r="AG30">
            <v>8793</v>
          </cell>
          <cell r="AH30">
            <v>8619</v>
          </cell>
          <cell r="AI30">
            <v>8628</v>
          </cell>
          <cell r="AJ30">
            <v>8643</v>
          </cell>
          <cell r="AK30">
            <v>8541</v>
          </cell>
          <cell r="AL30">
            <v>8617</v>
          </cell>
          <cell r="AM30">
            <v>8654</v>
          </cell>
          <cell r="AN30">
            <v>8609</v>
          </cell>
          <cell r="AO30">
            <v>8680</v>
          </cell>
          <cell r="AP30">
            <v>8794</v>
          </cell>
          <cell r="AQ30">
            <v>8688</v>
          </cell>
          <cell r="AR30">
            <v>8438</v>
          </cell>
          <cell r="AS30">
            <v>8700</v>
          </cell>
          <cell r="AT30">
            <v>8868</v>
          </cell>
          <cell r="AU30">
            <v>8835</v>
          </cell>
          <cell r="AV30">
            <v>8905</v>
          </cell>
          <cell r="AW30">
            <v>8745</v>
          </cell>
          <cell r="AX30">
            <v>8864</v>
          </cell>
          <cell r="AY30">
            <v>8838</v>
          </cell>
          <cell r="AZ30">
            <v>8856</v>
          </cell>
          <cell r="BA30">
            <v>8811</v>
          </cell>
          <cell r="BB30">
            <v>8941</v>
          </cell>
          <cell r="BC30">
            <v>8868</v>
          </cell>
          <cell r="BD30">
            <v>8860</v>
          </cell>
          <cell r="BE30">
            <v>8857</v>
          </cell>
          <cell r="BF30">
            <v>8889</v>
          </cell>
          <cell r="BG30">
            <v>8791</v>
          </cell>
          <cell r="BH30">
            <v>8835</v>
          </cell>
          <cell r="BI30">
            <v>8704</v>
          </cell>
          <cell r="BJ30">
            <v>8318</v>
          </cell>
          <cell r="BK30">
            <v>8429</v>
          </cell>
          <cell r="BL30">
            <v>8297</v>
          </cell>
          <cell r="BM30">
            <v>8192</v>
          </cell>
          <cell r="BN30">
            <v>8302</v>
          </cell>
          <cell r="BO30">
            <v>8100</v>
          </cell>
          <cell r="BP30">
            <v>8036</v>
          </cell>
          <cell r="BQ30">
            <v>8126</v>
          </cell>
          <cell r="BR30">
            <v>8233</v>
          </cell>
          <cell r="BS30">
            <v>8194</v>
          </cell>
          <cell r="BT30">
            <v>8204</v>
          </cell>
          <cell r="BU30">
            <v>8254</v>
          </cell>
          <cell r="BV30">
            <v>8205</v>
          </cell>
          <cell r="BW30">
            <v>8158</v>
          </cell>
          <cell r="BX30">
            <v>8145</v>
          </cell>
          <cell r="BY30">
            <v>8206</v>
          </cell>
          <cell r="BZ30">
            <v>8285</v>
          </cell>
          <cell r="CA30">
            <v>8194</v>
          </cell>
          <cell r="CB30">
            <v>8266</v>
          </cell>
          <cell r="CC30">
            <v>8269</v>
          </cell>
          <cell r="CD30">
            <v>8176</v>
          </cell>
          <cell r="CE30">
            <v>8227</v>
          </cell>
          <cell r="CF30">
            <v>8269</v>
          </cell>
          <cell r="CG30">
            <v>8270</v>
          </cell>
          <cell r="CH30">
            <v>8184</v>
          </cell>
          <cell r="CI30">
            <v>8106</v>
          </cell>
          <cell r="CJ30">
            <v>8167</v>
          </cell>
          <cell r="CK30">
            <v>8214</v>
          </cell>
          <cell r="CL30">
            <v>8281</v>
          </cell>
          <cell r="CM30">
            <v>8482</v>
          </cell>
          <cell r="CN30">
            <v>8349</v>
          </cell>
          <cell r="CO30">
            <v>8342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/>
      <sheetData sheetId="2" refreshError="1">
        <row r="2">
          <cell r="B2">
            <v>1.75</v>
          </cell>
        </row>
        <row r="3">
          <cell r="B3">
            <v>1.5</v>
          </cell>
        </row>
        <row r="4">
          <cell r="B4">
            <v>1</v>
          </cell>
        </row>
        <row r="5">
          <cell r="B5">
            <v>1</v>
          </cell>
        </row>
        <row r="6">
          <cell r="B6">
            <v>1</v>
          </cell>
        </row>
        <row r="7">
          <cell r="B7">
            <v>1</v>
          </cell>
        </row>
        <row r="8">
          <cell r="B8">
            <v>1</v>
          </cell>
        </row>
        <row r="9">
          <cell r="B9">
            <v>1</v>
          </cell>
        </row>
        <row r="10">
          <cell r="B10">
            <v>1</v>
          </cell>
        </row>
        <row r="11">
          <cell r="B11">
            <v>1</v>
          </cell>
        </row>
        <row r="12">
          <cell r="B12">
            <v>1</v>
          </cell>
        </row>
        <row r="13">
          <cell r="B13">
            <v>1</v>
          </cell>
        </row>
        <row r="14">
          <cell r="B14">
            <v>1.25</v>
          </cell>
        </row>
        <row r="15">
          <cell r="B15">
            <v>1.5</v>
          </cell>
        </row>
        <row r="16">
          <cell r="B16">
            <v>2</v>
          </cell>
        </row>
        <row r="17">
          <cell r="B17">
            <v>2.25</v>
          </cell>
        </row>
        <row r="18">
          <cell r="B18">
            <v>2.5</v>
          </cell>
        </row>
        <row r="19">
          <cell r="B19">
            <v>2.75</v>
          </cell>
        </row>
        <row r="20">
          <cell r="B20">
            <v>3</v>
          </cell>
        </row>
        <row r="21">
          <cell r="B21">
            <v>3</v>
          </cell>
        </row>
        <row r="22">
          <cell r="B22">
            <v>3</v>
          </cell>
        </row>
        <row r="23">
          <cell r="B23">
            <v>3</v>
          </cell>
        </row>
        <row r="24">
          <cell r="B24">
            <v>3.25</v>
          </cell>
        </row>
        <row r="25">
          <cell r="B25">
            <v>2.75</v>
          </cell>
        </row>
        <row r="26">
          <cell r="B26">
            <v>1</v>
          </cell>
        </row>
        <row r="27">
          <cell r="B27">
            <v>0.25</v>
          </cell>
        </row>
        <row r="28">
          <cell r="B28">
            <v>0.25</v>
          </cell>
        </row>
        <row r="29">
          <cell r="B29">
            <v>0.25</v>
          </cell>
        </row>
        <row r="30">
          <cell r="B30">
            <v>0.25</v>
          </cell>
        </row>
        <row r="31">
          <cell r="B31">
            <v>0.25</v>
          </cell>
        </row>
        <row r="32">
          <cell r="B32">
            <v>0.25</v>
          </cell>
        </row>
        <row r="33">
          <cell r="B33">
            <v>0.25</v>
          </cell>
        </row>
        <row r="34">
          <cell r="B34">
            <v>0.25</v>
          </cell>
        </row>
        <row r="35">
          <cell r="B35">
            <v>0.5</v>
          </cell>
        </row>
        <row r="36">
          <cell r="B36">
            <v>0.75</v>
          </cell>
        </row>
        <row r="37">
          <cell r="B37">
            <v>0.5</v>
          </cell>
        </row>
        <row r="38">
          <cell r="B38">
            <v>0.25</v>
          </cell>
        </row>
        <row r="39">
          <cell r="B39">
            <v>0.25</v>
          </cell>
        </row>
        <row r="40">
          <cell r="B40">
            <v>0</v>
          </cell>
        </row>
        <row r="41">
          <cell r="B41">
            <v>0</v>
          </cell>
        </row>
        <row r="42">
          <cell r="B42">
            <v>0</v>
          </cell>
        </row>
        <row r="43">
          <cell r="B43">
            <v>0</v>
          </cell>
        </row>
        <row r="44">
          <cell r="B44">
            <v>0</v>
          </cell>
        </row>
        <row r="45">
          <cell r="B45">
            <v>0</v>
          </cell>
        </row>
        <row r="46">
          <cell r="B46">
            <v>0</v>
          </cell>
        </row>
        <row r="47">
          <cell r="B47">
            <v>0</v>
          </cell>
        </row>
        <row r="48">
          <cell r="B48">
            <v>-0.1</v>
          </cell>
        </row>
        <row r="49">
          <cell r="B49">
            <v>-0.2</v>
          </cell>
        </row>
        <row r="50">
          <cell r="B50">
            <v>-0.2</v>
          </cell>
        </row>
        <row r="51">
          <cell r="B51">
            <v>-0.2</v>
          </cell>
        </row>
        <row r="52">
          <cell r="B52">
            <v>-0.2</v>
          </cell>
        </row>
        <row r="53">
          <cell r="B53">
            <v>-0.2</v>
          </cell>
        </row>
        <row r="54">
          <cell r="B54">
            <v>-0.3</v>
          </cell>
        </row>
        <row r="55">
          <cell r="B55">
            <v>-0.4</v>
          </cell>
        </row>
        <row r="56">
          <cell r="B56">
            <v>-0.4</v>
          </cell>
        </row>
        <row r="57">
          <cell r="B57">
            <v>-0.4</v>
          </cell>
        </row>
        <row r="58">
          <cell r="B58">
            <v>-0.4</v>
          </cell>
        </row>
        <row r="59">
          <cell r="B59">
            <v>-0.4</v>
          </cell>
        </row>
        <row r="60">
          <cell r="B60">
            <v>-0.4</v>
          </cell>
        </row>
        <row r="61">
          <cell r="B61">
            <v>-0.4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</sheetNames>
    <sheetDataSet>
      <sheetData sheetId="0">
        <row r="11">
          <cell r="B11" t="str">
            <v>1995Q1</v>
          </cell>
          <cell r="C11" t="str">
            <v>1995Q2</v>
          </cell>
          <cell r="D11" t="str">
            <v>1995Q3</v>
          </cell>
          <cell r="E11" t="str">
            <v>1995Q4</v>
          </cell>
          <cell r="F11" t="str">
            <v>1996Q1</v>
          </cell>
          <cell r="G11" t="str">
            <v>1996Q2</v>
          </cell>
          <cell r="H11" t="str">
            <v>1996Q3</v>
          </cell>
          <cell r="I11" t="str">
            <v>1996Q4</v>
          </cell>
          <cell r="J11" t="str">
            <v>1997Q1</v>
          </cell>
          <cell r="K11" t="str">
            <v>1997Q2</v>
          </cell>
          <cell r="L11" t="str">
            <v>1997Q3</v>
          </cell>
          <cell r="M11" t="str">
            <v>1997Q4</v>
          </cell>
          <cell r="N11" t="str">
            <v>1998Q1</v>
          </cell>
          <cell r="O11" t="str">
            <v>1998Q2</v>
          </cell>
          <cell r="P11" t="str">
            <v>1998Q3</v>
          </cell>
          <cell r="Q11" t="str">
            <v>1998Q4</v>
          </cell>
          <cell r="R11" t="str">
            <v>1999Q1</v>
          </cell>
          <cell r="S11" t="str">
            <v>1999Q2</v>
          </cell>
          <cell r="T11" t="str">
            <v>1999Q3</v>
          </cell>
          <cell r="U11" t="str">
            <v>1999Q4</v>
          </cell>
          <cell r="V11" t="str">
            <v>2000Q1</v>
          </cell>
          <cell r="W11" t="str">
            <v>2000Q2</v>
          </cell>
          <cell r="X11" t="str">
            <v>2000Q3</v>
          </cell>
          <cell r="Y11" t="str">
            <v>2000Q4</v>
          </cell>
          <cell r="Z11" t="str">
            <v>2001Q1</v>
          </cell>
          <cell r="AA11" t="str">
            <v>2001Q2</v>
          </cell>
          <cell r="AB11" t="str">
            <v>2001Q3</v>
          </cell>
          <cell r="AC11" t="str">
            <v>2001Q4</v>
          </cell>
          <cell r="AD11" t="str">
            <v>2002Q1</v>
          </cell>
          <cell r="AE11" t="str">
            <v>2002Q2</v>
          </cell>
          <cell r="AF11" t="str">
            <v>2002Q3</v>
          </cell>
          <cell r="AG11" t="str">
            <v>2002Q4</v>
          </cell>
          <cell r="AH11" t="str">
            <v>2003Q1</v>
          </cell>
          <cell r="AI11" t="str">
            <v>2003Q2</v>
          </cell>
          <cell r="AJ11" t="str">
            <v>2003Q3</v>
          </cell>
          <cell r="AK11" t="str">
            <v>2003Q4</v>
          </cell>
          <cell r="AL11" t="str">
            <v>2004Q1</v>
          </cell>
          <cell r="AM11" t="str">
            <v>2004Q2</v>
          </cell>
          <cell r="AN11" t="str">
            <v>2004Q3</v>
          </cell>
          <cell r="AO11" t="str">
            <v>2004Q4</v>
          </cell>
          <cell r="AP11" t="str">
            <v>2005Q1</v>
          </cell>
          <cell r="AQ11" t="str">
            <v>2005Q2</v>
          </cell>
          <cell r="AR11" t="str">
            <v>2005Q3</v>
          </cell>
          <cell r="AS11" t="str">
            <v>2005Q4</v>
          </cell>
          <cell r="AT11" t="str">
            <v>2006Q1</v>
          </cell>
          <cell r="AU11" t="str">
            <v>2006Q2</v>
          </cell>
          <cell r="AV11" t="str">
            <v>2006Q3</v>
          </cell>
          <cell r="AW11" t="str">
            <v>2006Q4</v>
          </cell>
          <cell r="AX11" t="str">
            <v>2007Q1</v>
          </cell>
          <cell r="AY11" t="str">
            <v>2007Q2</v>
          </cell>
          <cell r="AZ11" t="str">
            <v>2007Q3</v>
          </cell>
          <cell r="BA11" t="str">
            <v>2007Q4</v>
          </cell>
          <cell r="BB11" t="str">
            <v>2008Q1</v>
          </cell>
          <cell r="BC11" t="str">
            <v>2008Q2</v>
          </cell>
          <cell r="BD11" t="str">
            <v>2008Q3</v>
          </cell>
          <cell r="BE11" t="str">
            <v>2008Q4</v>
          </cell>
          <cell r="BF11" t="str">
            <v>2009Q1</v>
          </cell>
          <cell r="BG11" t="str">
            <v>2009Q2</v>
          </cell>
          <cell r="BH11" t="str">
            <v>2009Q3</v>
          </cell>
          <cell r="BI11" t="str">
            <v>2009Q4</v>
          </cell>
          <cell r="BJ11" t="str">
            <v>2010Q1</v>
          </cell>
          <cell r="BK11" t="str">
            <v>2010Q2</v>
          </cell>
          <cell r="BL11" t="str">
            <v>2010Q3</v>
          </cell>
          <cell r="BM11" t="str">
            <v>2010Q4</v>
          </cell>
          <cell r="BN11" t="str">
            <v>2011Q1</v>
          </cell>
          <cell r="BO11" t="str">
            <v>2011Q2</v>
          </cell>
          <cell r="BP11" t="str">
            <v>2011Q3</v>
          </cell>
          <cell r="BQ11" t="str">
            <v>2011Q4</v>
          </cell>
          <cell r="BR11" t="str">
            <v>2012Q1</v>
          </cell>
          <cell r="BS11" t="str">
            <v>2012Q2</v>
          </cell>
          <cell r="BT11" t="str">
            <v>2012Q3</v>
          </cell>
          <cell r="BU11" t="str">
            <v>2012Q4</v>
          </cell>
          <cell r="BV11" t="str">
            <v>2013Q1</v>
          </cell>
          <cell r="BW11" t="str">
            <v>2013Q2</v>
          </cell>
          <cell r="BX11" t="str">
            <v>2013Q3</v>
          </cell>
          <cell r="BY11" t="str">
            <v>2013Q4</v>
          </cell>
          <cell r="BZ11" t="str">
            <v>2014Q1</v>
          </cell>
          <cell r="CA11" t="str">
            <v>2014Q2</v>
          </cell>
          <cell r="CB11" t="str">
            <v>2014Q3</v>
          </cell>
          <cell r="CC11" t="str">
            <v>2014Q4</v>
          </cell>
          <cell r="CD11" t="str">
            <v>2015Q1</v>
          </cell>
          <cell r="CE11" t="str">
            <v>2015Q2</v>
          </cell>
          <cell r="CF11" t="str">
            <v>2015Q3</v>
          </cell>
          <cell r="CG11" t="str">
            <v>2015Q4</v>
          </cell>
          <cell r="CH11" t="str">
            <v>2016Q1</v>
          </cell>
          <cell r="CI11" t="str">
            <v>2016Q2</v>
          </cell>
          <cell r="CJ11" t="str">
            <v>2016Q3</v>
          </cell>
          <cell r="CK11" t="str">
            <v>2016Q4</v>
          </cell>
          <cell r="CL11" t="str">
            <v>2017Q1</v>
          </cell>
          <cell r="CM11" t="str">
            <v>2017Q2</v>
          </cell>
          <cell r="CN11" t="str">
            <v>2017Q3</v>
          </cell>
          <cell r="CO11" t="str">
            <v>2017Q4</v>
          </cell>
        </row>
        <row r="13">
          <cell r="B13">
            <v>289738.56</v>
          </cell>
          <cell r="C13">
            <v>289914.63</v>
          </cell>
          <cell r="D13">
            <v>290167.15000000002</v>
          </cell>
          <cell r="E13">
            <v>290428.79999999999</v>
          </cell>
          <cell r="F13">
            <v>290476.76</v>
          </cell>
          <cell r="G13">
            <v>290651.73</v>
          </cell>
          <cell r="H13">
            <v>290901.03000000003</v>
          </cell>
          <cell r="I13">
            <v>291148.98</v>
          </cell>
          <cell r="J13">
            <v>291185.40999999997</v>
          </cell>
          <cell r="K13">
            <v>291361.65999999997</v>
          </cell>
          <cell r="L13">
            <v>291570.49</v>
          </cell>
          <cell r="M13">
            <v>291747.90000000002</v>
          </cell>
          <cell r="N13">
            <v>291796.62</v>
          </cell>
          <cell r="O13">
            <v>291933.36</v>
          </cell>
          <cell r="P13">
            <v>292121.63</v>
          </cell>
          <cell r="Q13">
            <v>292346.86</v>
          </cell>
          <cell r="R13">
            <v>292388.96999999997</v>
          </cell>
          <cell r="S13">
            <v>292591.42</v>
          </cell>
          <cell r="T13">
            <v>292887.14</v>
          </cell>
          <cell r="U13">
            <v>293179.17</v>
          </cell>
          <cell r="V13">
            <v>293294.38</v>
          </cell>
          <cell r="W13">
            <v>293544.28000000003</v>
          </cell>
          <cell r="X13">
            <v>293854.39</v>
          </cell>
          <cell r="Y13">
            <v>294176.45</v>
          </cell>
          <cell r="Z13">
            <v>305164.56</v>
          </cell>
          <cell r="AA13">
            <v>305460.69</v>
          </cell>
          <cell r="AB13">
            <v>305816.23</v>
          </cell>
          <cell r="AC13">
            <v>306241.15999999997</v>
          </cell>
          <cell r="AD13">
            <v>306608.93</v>
          </cell>
          <cell r="AE13">
            <v>307067.34000000003</v>
          </cell>
          <cell r="AF13">
            <v>307558.92</v>
          </cell>
          <cell r="AG13">
            <v>308076.17</v>
          </cell>
          <cell r="AH13">
            <v>308415.88</v>
          </cell>
          <cell r="AI13">
            <v>308872.25</v>
          </cell>
          <cell r="AJ13">
            <v>309357.44</v>
          </cell>
          <cell r="AK13">
            <v>309859.27</v>
          </cell>
          <cell r="AL13">
            <v>310168.65999999997</v>
          </cell>
          <cell r="AM13">
            <v>310587.55</v>
          </cell>
          <cell r="AN13">
            <v>311092.84999999998</v>
          </cell>
          <cell r="AO13">
            <v>311673</v>
          </cell>
          <cell r="AP13">
            <v>312039.51</v>
          </cell>
          <cell r="AQ13">
            <v>312475.71999999997</v>
          </cell>
          <cell r="AR13">
            <v>312925.52</v>
          </cell>
          <cell r="AS13">
            <v>313386.96999999997</v>
          </cell>
          <cell r="AT13">
            <v>313633.67</v>
          </cell>
          <cell r="AU13">
            <v>313998.21999999997</v>
          </cell>
          <cell r="AV13">
            <v>314433.75</v>
          </cell>
          <cell r="AW13">
            <v>314912.82</v>
          </cell>
          <cell r="AX13">
            <v>317279.49</v>
          </cell>
          <cell r="AY13">
            <v>317777.64</v>
          </cell>
          <cell r="AZ13">
            <v>318314.23999999999</v>
          </cell>
          <cell r="BA13">
            <v>318874.78000000003</v>
          </cell>
          <cell r="BB13">
            <v>320332.83</v>
          </cell>
          <cell r="BC13">
            <v>320728.15999999997</v>
          </cell>
          <cell r="BD13">
            <v>321148.82</v>
          </cell>
          <cell r="BE13">
            <v>321539.43</v>
          </cell>
          <cell r="BF13">
            <v>327092.89</v>
          </cell>
          <cell r="BG13">
            <v>327312.99</v>
          </cell>
          <cell r="BH13">
            <v>327603.33</v>
          </cell>
          <cell r="BI13">
            <v>327905.69</v>
          </cell>
          <cell r="BJ13">
            <v>327980.15999999997</v>
          </cell>
          <cell r="BK13">
            <v>328197.39</v>
          </cell>
          <cell r="BL13">
            <v>328479.05</v>
          </cell>
          <cell r="BM13">
            <v>328811.61</v>
          </cell>
          <cell r="BN13">
            <v>330241.18</v>
          </cell>
          <cell r="BO13">
            <v>330461.71999999997</v>
          </cell>
          <cell r="BP13">
            <v>330758.62</v>
          </cell>
          <cell r="BQ13">
            <v>331082.75</v>
          </cell>
          <cell r="BR13">
            <v>331218.06</v>
          </cell>
          <cell r="BS13">
            <v>331388.39</v>
          </cell>
          <cell r="BT13">
            <v>331662.11</v>
          </cell>
          <cell r="BU13">
            <v>331973.61</v>
          </cell>
          <cell r="BV13">
            <v>332057.78000000003</v>
          </cell>
          <cell r="BW13">
            <v>332152.8</v>
          </cell>
          <cell r="BX13">
            <v>332398.18</v>
          </cell>
          <cell r="BY13">
            <v>332712.52</v>
          </cell>
          <cell r="BZ13">
            <v>334802.52</v>
          </cell>
          <cell r="CA13">
            <v>334960.2</v>
          </cell>
          <cell r="CB13">
            <v>335202.14</v>
          </cell>
          <cell r="CC13">
            <v>335479.46999999997</v>
          </cell>
          <cell r="CD13">
            <v>338642.39</v>
          </cell>
          <cell r="CE13">
            <v>338799.04</v>
          </cell>
          <cell r="CF13">
            <v>339125.28</v>
          </cell>
          <cell r="CG13">
            <v>339683.88</v>
          </cell>
          <cell r="CH13">
            <v>339818.39</v>
          </cell>
          <cell r="CI13">
            <v>340004.21</v>
          </cell>
          <cell r="CJ13">
            <v>340237.15</v>
          </cell>
          <cell r="CK13">
            <v>340564.82</v>
          </cell>
          <cell r="CL13">
            <v>340723.32</v>
          </cell>
          <cell r="CM13">
            <v>340873.63</v>
          </cell>
          <cell r="CN13">
            <v>341116.55</v>
          </cell>
          <cell r="CO13">
            <v>341448.02</v>
          </cell>
        </row>
        <row r="14">
          <cell r="B14">
            <v>22712.39</v>
          </cell>
          <cell r="C14">
            <v>22712.39</v>
          </cell>
          <cell r="D14" t="str">
            <v>:</v>
          </cell>
          <cell r="E14" t="str">
            <v>:</v>
          </cell>
          <cell r="F14">
            <v>22656.15</v>
          </cell>
          <cell r="G14">
            <v>22656.15</v>
          </cell>
          <cell r="H14" t="str">
            <v>:</v>
          </cell>
          <cell r="I14" t="str">
            <v>:</v>
          </cell>
          <cell r="J14">
            <v>22581.86</v>
          </cell>
          <cell r="K14">
            <v>22581.86</v>
          </cell>
          <cell r="L14" t="str">
            <v>:</v>
          </cell>
          <cell r="M14" t="str">
            <v>:</v>
          </cell>
          <cell r="N14">
            <v>22526.09</v>
          </cell>
          <cell r="O14">
            <v>22526.09</v>
          </cell>
          <cell r="P14" t="str">
            <v>:</v>
          </cell>
          <cell r="Q14" t="str">
            <v>:</v>
          </cell>
          <cell r="R14">
            <v>22488.6</v>
          </cell>
          <cell r="S14">
            <v>22488.6</v>
          </cell>
          <cell r="T14" t="str">
            <v>:</v>
          </cell>
          <cell r="U14" t="str">
            <v>:</v>
          </cell>
          <cell r="V14">
            <v>22455.49</v>
          </cell>
          <cell r="W14">
            <v>22455.49</v>
          </cell>
          <cell r="X14" t="str">
            <v>:</v>
          </cell>
          <cell r="Y14" t="str">
            <v>:</v>
          </cell>
          <cell r="Z14">
            <v>22430.46</v>
          </cell>
          <cell r="AA14">
            <v>22430.46</v>
          </cell>
          <cell r="AB14" t="str">
            <v>:</v>
          </cell>
          <cell r="AC14" t="str">
            <v>:</v>
          </cell>
          <cell r="AD14">
            <v>21833.48</v>
          </cell>
          <cell r="AE14">
            <v>21833.48</v>
          </cell>
          <cell r="AF14">
            <v>21675.78</v>
          </cell>
          <cell r="AG14">
            <v>21675.78</v>
          </cell>
          <cell r="AH14">
            <v>21627.51</v>
          </cell>
          <cell r="AI14">
            <v>21627.51</v>
          </cell>
          <cell r="AJ14">
            <v>21574.37</v>
          </cell>
          <cell r="AK14">
            <v>21574.37</v>
          </cell>
          <cell r="AL14">
            <v>21521.14</v>
          </cell>
          <cell r="AM14">
            <v>21521.14</v>
          </cell>
          <cell r="AN14">
            <v>21451.85</v>
          </cell>
          <cell r="AO14">
            <v>21451.85</v>
          </cell>
          <cell r="AP14">
            <v>21382.35</v>
          </cell>
          <cell r="AQ14">
            <v>21382.35</v>
          </cell>
          <cell r="AR14">
            <v>21319.67</v>
          </cell>
          <cell r="AS14">
            <v>21319.67</v>
          </cell>
          <cell r="AT14">
            <v>21257.02</v>
          </cell>
          <cell r="AU14">
            <v>21257.02</v>
          </cell>
          <cell r="AV14">
            <v>21193.75</v>
          </cell>
          <cell r="AW14">
            <v>21193.75</v>
          </cell>
          <cell r="AX14">
            <v>21130.5</v>
          </cell>
          <cell r="AY14">
            <v>21130.5</v>
          </cell>
          <cell r="AZ14">
            <v>20882.98</v>
          </cell>
          <cell r="BA14">
            <v>20882.98</v>
          </cell>
          <cell r="BB14">
            <v>20635.46</v>
          </cell>
          <cell r="BC14">
            <v>20635.46</v>
          </cell>
          <cell r="BD14">
            <v>20537.849999999999</v>
          </cell>
          <cell r="BE14">
            <v>20537.849999999999</v>
          </cell>
          <cell r="BF14">
            <v>20440.29</v>
          </cell>
          <cell r="BG14">
            <v>20440.29</v>
          </cell>
          <cell r="BH14">
            <v>20367.439999999999</v>
          </cell>
          <cell r="BI14">
            <v>20367.439999999999</v>
          </cell>
          <cell r="BJ14">
            <v>20294.68</v>
          </cell>
          <cell r="BK14">
            <v>20294.68</v>
          </cell>
          <cell r="BL14">
            <v>20246.8</v>
          </cell>
          <cell r="BM14">
            <v>20246.8</v>
          </cell>
          <cell r="BN14">
            <v>20199.060000000001</v>
          </cell>
          <cell r="BO14">
            <v>20199.060000000001</v>
          </cell>
          <cell r="BP14">
            <v>20147.66</v>
          </cell>
          <cell r="BQ14">
            <v>20147.66</v>
          </cell>
          <cell r="BR14">
            <v>20096</v>
          </cell>
          <cell r="BS14">
            <v>20096</v>
          </cell>
          <cell r="BT14">
            <v>20060.18</v>
          </cell>
          <cell r="BU14">
            <v>20060.18</v>
          </cell>
          <cell r="BV14">
            <v>20020.07</v>
          </cell>
          <cell r="BW14">
            <v>20020.07</v>
          </cell>
          <cell r="BX14">
            <v>19988.689999999999</v>
          </cell>
          <cell r="BY14">
            <v>19988.689999999999</v>
          </cell>
          <cell r="BZ14">
            <v>19953.09</v>
          </cell>
          <cell r="CA14">
            <v>19953.09</v>
          </cell>
          <cell r="CB14">
            <v>19916.45</v>
          </cell>
          <cell r="CC14">
            <v>19916.45</v>
          </cell>
          <cell r="CD14">
            <v>19875.54</v>
          </cell>
          <cell r="CE14">
            <v>19875.54</v>
          </cell>
          <cell r="CF14">
            <v>19819.7</v>
          </cell>
          <cell r="CG14">
            <v>19819.7</v>
          </cell>
          <cell r="CH14">
            <v>19760.310000000001</v>
          </cell>
          <cell r="CI14">
            <v>19760.310000000001</v>
          </cell>
          <cell r="CJ14">
            <v>19703.490000000002</v>
          </cell>
          <cell r="CK14">
            <v>19703.490000000002</v>
          </cell>
          <cell r="CL14">
            <v>19638.310000000001</v>
          </cell>
          <cell r="CM14">
            <v>19638.310000000001</v>
          </cell>
          <cell r="CN14">
            <v>19644.349999999999</v>
          </cell>
          <cell r="CO14">
            <v>19644.349999999999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5"/>
  <sheetViews>
    <sheetView tabSelected="1" topLeftCell="X61" zoomScale="112" zoomScaleNormal="112" workbookViewId="0">
      <selection activeCell="AL71" sqref="AL71"/>
    </sheetView>
  </sheetViews>
  <sheetFormatPr defaultRowHeight="15" x14ac:dyDescent="0.25"/>
  <cols>
    <col min="1" max="1" width="10.140625" customWidth="1"/>
    <col min="2" max="2" width="9.140625" style="8"/>
    <col min="3" max="5" width="11.85546875" style="8" customWidth="1"/>
    <col min="6" max="6" width="11.42578125" style="8" customWidth="1"/>
    <col min="7" max="7" width="13" style="8" customWidth="1"/>
    <col min="8" max="9" width="10.140625" style="8" bestFit="1" customWidth="1"/>
    <col min="10" max="10" width="9.140625" style="8"/>
    <col min="11" max="11" width="11.42578125" style="8" customWidth="1"/>
    <col min="12" max="13" width="9.140625" style="8"/>
    <col min="14" max="14" width="11.140625" style="8" bestFit="1" customWidth="1"/>
    <col min="15" max="15" width="13.5703125" customWidth="1"/>
    <col min="16" max="16" width="11.28515625" style="8" customWidth="1"/>
    <col min="19" max="19" width="9.140625" style="8"/>
    <col min="20" max="20" width="11.85546875" style="8" customWidth="1"/>
    <col min="21" max="22" width="13" style="8" customWidth="1"/>
    <col min="23" max="23" width="12.42578125" style="8" customWidth="1"/>
    <col min="24" max="24" width="13.28515625" style="8" customWidth="1"/>
    <col min="25" max="25" width="9.140625" style="8"/>
    <col min="26" max="26" width="13.5703125" customWidth="1"/>
    <col min="27" max="27" width="11.28515625" style="8" customWidth="1"/>
    <col min="30" max="30" width="13.5703125" customWidth="1"/>
    <col min="31" max="31" width="11.140625" style="8" bestFit="1" customWidth="1"/>
    <col min="32" max="33" width="14.28515625" customWidth="1"/>
    <col min="39" max="39" width="14.28515625" style="17" customWidth="1"/>
    <col min="40" max="40" width="12.42578125" customWidth="1"/>
  </cols>
  <sheetData>
    <row r="1" spans="1:41" ht="30" x14ac:dyDescent="0.25">
      <c r="A1" s="20" t="s">
        <v>75</v>
      </c>
      <c r="B1" s="8" t="s">
        <v>45</v>
      </c>
      <c r="C1" s="8" t="s">
        <v>45</v>
      </c>
      <c r="D1" s="8" t="s">
        <v>45</v>
      </c>
      <c r="E1" s="8" t="s">
        <v>45</v>
      </c>
      <c r="F1" s="8" t="s">
        <v>45</v>
      </c>
      <c r="G1" s="8" t="s">
        <v>45</v>
      </c>
      <c r="H1" s="8" t="s">
        <v>45</v>
      </c>
      <c r="I1" s="8" t="s">
        <v>45</v>
      </c>
      <c r="J1" s="8" t="s">
        <v>45</v>
      </c>
      <c r="K1" s="8" t="s">
        <v>45</v>
      </c>
      <c r="L1" s="8" t="s">
        <v>46</v>
      </c>
      <c r="N1" s="8" t="s">
        <v>46</v>
      </c>
      <c r="O1" t="s">
        <v>45</v>
      </c>
      <c r="Q1" t="s">
        <v>45</v>
      </c>
      <c r="T1" s="8" t="s">
        <v>45</v>
      </c>
      <c r="U1" s="8" t="s">
        <v>45</v>
      </c>
      <c r="V1" s="8" t="s">
        <v>45</v>
      </c>
      <c r="W1" s="8" t="s">
        <v>45</v>
      </c>
      <c r="X1" s="8" t="s">
        <v>45</v>
      </c>
      <c r="Z1" t="s">
        <v>45</v>
      </c>
      <c r="AB1" t="s">
        <v>45</v>
      </c>
      <c r="AE1" s="8" t="s">
        <v>46</v>
      </c>
      <c r="AF1" t="s">
        <v>45</v>
      </c>
      <c r="AG1" t="s">
        <v>45</v>
      </c>
    </row>
    <row r="2" spans="1:41" x14ac:dyDescent="0.25">
      <c r="A2" t="s">
        <v>74</v>
      </c>
      <c r="B2" s="8" t="s">
        <v>85</v>
      </c>
      <c r="C2" s="8" t="s">
        <v>72</v>
      </c>
      <c r="D2" s="8" t="s">
        <v>72</v>
      </c>
      <c r="E2" s="8" t="s">
        <v>72</v>
      </c>
      <c r="F2" s="8" t="s">
        <v>72</v>
      </c>
      <c r="G2" s="8" t="s">
        <v>72</v>
      </c>
      <c r="H2" s="8" t="s">
        <v>83</v>
      </c>
      <c r="I2" s="8" t="s">
        <v>72</v>
      </c>
      <c r="J2" s="8" t="s">
        <v>72</v>
      </c>
      <c r="K2" s="8" t="s">
        <v>72</v>
      </c>
      <c r="L2" s="8" t="s">
        <v>82</v>
      </c>
      <c r="N2" s="8" t="s">
        <v>159</v>
      </c>
      <c r="O2" s="8" t="s">
        <v>83</v>
      </c>
      <c r="Q2" t="s">
        <v>92</v>
      </c>
      <c r="T2" s="8" t="s">
        <v>85</v>
      </c>
      <c r="U2" s="8" t="s">
        <v>72</v>
      </c>
      <c r="V2" s="8" t="s">
        <v>72</v>
      </c>
      <c r="W2" s="8" t="s">
        <v>83</v>
      </c>
      <c r="X2" s="8" t="s">
        <v>72</v>
      </c>
      <c r="Z2" s="8" t="s">
        <v>83</v>
      </c>
      <c r="AB2" t="s">
        <v>92</v>
      </c>
      <c r="AE2" s="8" t="s">
        <v>159</v>
      </c>
      <c r="AF2" t="s">
        <v>90</v>
      </c>
      <c r="AG2" t="s">
        <v>90</v>
      </c>
    </row>
    <row r="3" spans="1:41" ht="53.25" customHeight="1" x14ac:dyDescent="0.25">
      <c r="A3" s="20" t="s">
        <v>77</v>
      </c>
      <c r="C3" s="8" t="s">
        <v>44</v>
      </c>
      <c r="D3" s="8" t="s">
        <v>44</v>
      </c>
      <c r="E3" s="8" t="s">
        <v>44</v>
      </c>
      <c r="F3" s="8" t="s">
        <v>44</v>
      </c>
      <c r="G3" s="8" t="s">
        <v>44</v>
      </c>
      <c r="H3" s="8" t="s">
        <v>44</v>
      </c>
      <c r="I3" s="8" t="s">
        <v>44</v>
      </c>
      <c r="K3" s="8" t="s">
        <v>44</v>
      </c>
      <c r="L3" s="13" t="s">
        <v>47</v>
      </c>
      <c r="M3" s="13"/>
      <c r="N3" s="9" t="s">
        <v>80</v>
      </c>
      <c r="O3" s="28" t="s">
        <v>181</v>
      </c>
      <c r="P3" s="9"/>
      <c r="Q3" t="s">
        <v>44</v>
      </c>
      <c r="T3" s="8" t="s">
        <v>44</v>
      </c>
      <c r="U3" s="8" t="s">
        <v>44</v>
      </c>
      <c r="V3" s="8" t="s">
        <v>44</v>
      </c>
      <c r="W3" s="8" t="s">
        <v>44</v>
      </c>
      <c r="X3" s="8" t="s">
        <v>44</v>
      </c>
      <c r="Z3" s="28" t="s">
        <v>181</v>
      </c>
      <c r="AA3" s="9"/>
      <c r="AB3" t="s">
        <v>44</v>
      </c>
      <c r="AE3" s="9" t="s">
        <v>80</v>
      </c>
    </row>
    <row r="4" spans="1:41" ht="69" customHeight="1" x14ac:dyDescent="0.25">
      <c r="A4" s="1" t="s">
        <v>78</v>
      </c>
      <c r="B4" s="9" t="s">
        <v>86</v>
      </c>
      <c r="C4" s="9" t="s">
        <v>61</v>
      </c>
      <c r="D4" s="9"/>
      <c r="E4" s="9"/>
      <c r="F4" s="9" t="s">
        <v>51</v>
      </c>
      <c r="G4" s="9" t="s">
        <v>94</v>
      </c>
      <c r="H4" s="12" t="s">
        <v>48</v>
      </c>
      <c r="I4" s="9" t="s">
        <v>49</v>
      </c>
      <c r="J4" s="9" t="s">
        <v>66</v>
      </c>
      <c r="K4" s="9" t="s">
        <v>199</v>
      </c>
      <c r="L4" s="9" t="s">
        <v>43</v>
      </c>
      <c r="M4" s="9" t="s">
        <v>188</v>
      </c>
      <c r="N4" s="9" t="s">
        <v>42</v>
      </c>
      <c r="O4" s="7" t="s">
        <v>182</v>
      </c>
      <c r="P4" s="9" t="s">
        <v>99</v>
      </c>
      <c r="Q4" s="2" t="s">
        <v>142</v>
      </c>
      <c r="R4" s="2" t="s">
        <v>55</v>
      </c>
      <c r="S4" s="9" t="s">
        <v>97</v>
      </c>
      <c r="T4" s="9" t="s">
        <v>93</v>
      </c>
      <c r="U4" s="9" t="s">
        <v>50</v>
      </c>
      <c r="V4" s="9" t="s">
        <v>95</v>
      </c>
      <c r="W4" s="12" t="s">
        <v>48</v>
      </c>
      <c r="X4" s="9" t="s">
        <v>49</v>
      </c>
      <c r="Y4" s="9" t="s">
        <v>66</v>
      </c>
      <c r="Z4" s="7" t="s">
        <v>182</v>
      </c>
      <c r="AA4" s="9" t="s">
        <v>99</v>
      </c>
      <c r="AB4" s="2" t="s">
        <v>142</v>
      </c>
      <c r="AC4" s="2" t="s">
        <v>55</v>
      </c>
      <c r="AD4" s="7"/>
      <c r="AE4" s="9" t="s">
        <v>42</v>
      </c>
      <c r="AF4" s="7" t="s">
        <v>87</v>
      </c>
      <c r="AG4" s="7" t="s">
        <v>88</v>
      </c>
      <c r="AM4" s="18"/>
    </row>
    <row r="5" spans="1:41" ht="102" customHeight="1" x14ac:dyDescent="0.25">
      <c r="A5" s="1" t="s">
        <v>79</v>
      </c>
      <c r="B5" s="9" t="s">
        <v>96</v>
      </c>
      <c r="C5" s="9" t="s">
        <v>73</v>
      </c>
      <c r="D5" s="9" t="s">
        <v>73</v>
      </c>
      <c r="E5" s="9" t="s">
        <v>73</v>
      </c>
      <c r="F5" s="9" t="s">
        <v>52</v>
      </c>
      <c r="G5" s="9" t="s">
        <v>52</v>
      </c>
      <c r="H5" s="9" t="s">
        <v>52</v>
      </c>
      <c r="I5" s="9" t="s">
        <v>52</v>
      </c>
      <c r="J5" s="9" t="s">
        <v>52</v>
      </c>
      <c r="K5" s="9" t="s">
        <v>52</v>
      </c>
      <c r="L5" s="9" t="s">
        <v>189</v>
      </c>
      <c r="M5" s="9" t="s">
        <v>190</v>
      </c>
      <c r="N5" s="21" t="s">
        <v>81</v>
      </c>
      <c r="O5" s="2" t="s">
        <v>183</v>
      </c>
      <c r="P5" s="22" t="s">
        <v>100</v>
      </c>
      <c r="Q5" s="2" t="s">
        <v>56</v>
      </c>
      <c r="R5" s="2" t="s">
        <v>56</v>
      </c>
      <c r="S5" s="9" t="s">
        <v>96</v>
      </c>
      <c r="T5" s="9" t="s">
        <v>73</v>
      </c>
      <c r="U5" s="9" t="s">
        <v>53</v>
      </c>
      <c r="V5" s="9" t="s">
        <v>53</v>
      </c>
      <c r="W5" s="9" t="s">
        <v>52</v>
      </c>
      <c r="X5" s="9" t="s">
        <v>52</v>
      </c>
      <c r="Y5" s="9" t="s">
        <v>52</v>
      </c>
      <c r="Z5" s="2" t="s">
        <v>183</v>
      </c>
      <c r="AA5" s="22" t="s">
        <v>100</v>
      </c>
      <c r="AB5" s="2" t="s">
        <v>56</v>
      </c>
      <c r="AC5" s="2" t="s">
        <v>56</v>
      </c>
      <c r="AD5" s="23" t="s">
        <v>153</v>
      </c>
      <c r="AE5" s="21" t="s">
        <v>81</v>
      </c>
      <c r="AF5" s="2" t="s">
        <v>84</v>
      </c>
      <c r="AG5" s="2" t="s">
        <v>84</v>
      </c>
      <c r="AM5" s="19"/>
    </row>
    <row r="6" spans="1:41" ht="30" x14ac:dyDescent="0.25">
      <c r="A6" s="1" t="s">
        <v>76</v>
      </c>
      <c r="B6" s="9" t="s">
        <v>86</v>
      </c>
      <c r="C6" s="9" t="s">
        <v>173</v>
      </c>
      <c r="D6" s="9" t="s">
        <v>174</v>
      </c>
      <c r="E6" s="9" t="s">
        <v>175</v>
      </c>
      <c r="F6" s="9" t="s">
        <v>58</v>
      </c>
      <c r="G6" s="9" t="s">
        <v>57</v>
      </c>
      <c r="H6" s="9" t="s">
        <v>59</v>
      </c>
      <c r="I6" s="9" t="s">
        <v>60</v>
      </c>
      <c r="J6" s="9" t="s">
        <v>65</v>
      </c>
      <c r="K6" s="9" t="s">
        <v>200</v>
      </c>
      <c r="L6" s="9" t="s">
        <v>116</v>
      </c>
      <c r="M6" s="9"/>
      <c r="N6" s="2" t="s">
        <v>158</v>
      </c>
      <c r="O6" s="2" t="s">
        <v>89</v>
      </c>
      <c r="P6" s="2" t="s">
        <v>140</v>
      </c>
      <c r="Q6" s="2" t="s">
        <v>141</v>
      </c>
      <c r="R6" s="2" t="s">
        <v>126</v>
      </c>
      <c r="S6" s="9" t="s">
        <v>125</v>
      </c>
      <c r="T6" s="9" t="s">
        <v>139</v>
      </c>
      <c r="U6" s="9" t="s">
        <v>138</v>
      </c>
      <c r="V6" s="9" t="s">
        <v>137</v>
      </c>
      <c r="W6" s="9" t="s">
        <v>134</v>
      </c>
      <c r="X6" s="9" t="s">
        <v>135</v>
      </c>
      <c r="Y6" s="9" t="s">
        <v>136</v>
      </c>
      <c r="Z6" s="2" t="s">
        <v>91</v>
      </c>
      <c r="AA6" s="2" t="s">
        <v>143</v>
      </c>
      <c r="AB6" s="2" t="s">
        <v>148</v>
      </c>
      <c r="AC6" s="2" t="s">
        <v>149</v>
      </c>
      <c r="AD6" s="2" t="s">
        <v>152</v>
      </c>
      <c r="AE6" s="2" t="s">
        <v>160</v>
      </c>
      <c r="AF6" s="2" t="s">
        <v>150</v>
      </c>
      <c r="AG6" s="2" t="s">
        <v>151</v>
      </c>
      <c r="AL6" t="s">
        <v>198</v>
      </c>
      <c r="AM6" s="19" t="s">
        <v>62</v>
      </c>
      <c r="AN6" s="2" t="s">
        <v>197</v>
      </c>
      <c r="AO6" t="s">
        <v>196</v>
      </c>
    </row>
    <row r="7" spans="1:41" ht="15.75" x14ac:dyDescent="0.3">
      <c r="A7" s="3" t="s">
        <v>195</v>
      </c>
      <c r="B7">
        <f>VLOOKUP($A$7:$A$70,[1]Trimestre!$F$3:$I$66,4,FALSE)</f>
        <v>67.55</v>
      </c>
      <c r="C7" s="10">
        <f>INDEX([2]Data!$B$223:$CO$223,MATCH($A$7:$A$70,[2]Data!$B$219:$CO$219,0))</f>
        <v>57.359000000000002</v>
      </c>
      <c r="D7" s="10">
        <f>INDEX([2]Data!$B$275:$CO$275,MATCH($A$7:$A$70,[2]Data!$B$271:$CO$271,0))</f>
        <v>68.882999999999996</v>
      </c>
      <c r="E7" s="10">
        <f>INDEX([2]Data!$B$288:$CO$288,MATCH($A$7:$A$70,[2]Data!$B$284:$CO$284,0))</f>
        <v>73.811000000000007</v>
      </c>
      <c r="F7" s="10">
        <f>INDEX([2]Data!$B$119:$CO$119,MATCH($A$7:$A$70,[2]Data!$B$115:$CO$115,0))</f>
        <v>59117.7</v>
      </c>
      <c r="G7" s="10">
        <f>INDEX([2]Data!$B$145:$CO$145,MATCH($A$7:$A$70,[2]Data!$B$141:$CO$141,0))</f>
        <v>35661.599999999999</v>
      </c>
      <c r="H7" s="10">
        <f>INDEX([2]Data!$B$171:$CO$171,MATCH($A$7:$A$70,[2]Data!$B$167:$CO$167,0))</f>
        <v>16186.5</v>
      </c>
      <c r="I7" s="10">
        <f>INDEX([2]Data!$B$184:$CO$184,MATCH($A$7:$A$70,[2]Data!$B$180:$CO$180,0))</f>
        <v>18346.099999999999</v>
      </c>
      <c r="J7" s="11">
        <f t="shared" ref="J7:J10" si="0">H7-I7</f>
        <v>-2159.5999999999985</v>
      </c>
      <c r="K7" s="10">
        <f>INDEX([2]Data!$B$158:$CO$158,MATCH($A$7:$A$70,[2]Data!$B$115:$CO$115,0))</f>
        <v>11940.2</v>
      </c>
      <c r="L7" s="14" t="e">
        <f>VLOOKUP($A$7:$A$80,[3]Trimestre!$B$9:$I$68,6)</f>
        <v>#N/A</v>
      </c>
      <c r="M7" s="14">
        <f>[4]Sheet2!$F10</f>
        <v>0</v>
      </c>
      <c r="N7" s="16">
        <f>INDEX([5]data!$C$6:$C$82,MATCH($A$7:$A$70,[5]data!$A$6:$A$82,0))</f>
        <v>2.8751000000000002</v>
      </c>
      <c r="O7" s="10">
        <f>INDEX([2]Data!$B$106:$CO$106,MATCH($A$7:$A$70,[2]Data!$B$102:$CO$102,0))</f>
        <v>11557.5</v>
      </c>
      <c r="P7" s="11">
        <f>INDEX([6]Data!$B$44:$EL$44,MATCH($A$7:$A$70,[6]Data!$B$40:$EL$40,0))</f>
        <v>914</v>
      </c>
      <c r="Q7" s="6">
        <f>INDEX([7]Data!$B$16:$CO$16,MATCH($A$7:$A$70,[7]Data!$B$13:$CO$13,0))</f>
        <v>9832</v>
      </c>
      <c r="R7" s="6">
        <f>INDEX([7]Data!$B$30:$CO$30,MATCH($A$7:$A$70,[7]Data!$B$27:$CO$27,0))</f>
        <v>8887</v>
      </c>
      <c r="S7">
        <f>VLOOKUP($A$7:$A$70,[1]Trimestre!$F$3:$I$66,3,FALSE)</f>
        <v>93.42</v>
      </c>
      <c r="T7" s="10">
        <f>INDEX([2]Data!$B$222:$CO$222,MATCH($A$7:$A$70,[2]Data!$B$219:$CO$219,0))</f>
        <v>93.513000000000005</v>
      </c>
      <c r="U7" s="10">
        <f>INDEX([2]Data!$B$118:$CO$118,MATCH($A$7:$A$70,[2]Data!$B$115:$CO$115,0))</f>
        <v>2009118.1</v>
      </c>
      <c r="V7" s="10">
        <f>INDEX([2]Data!$B$144:$CO$144,MATCH($A$7:$A$70,[2]Data!$B$141:$CO$141,0))</f>
        <v>1131235.6000000001</v>
      </c>
      <c r="W7" s="10">
        <f>INDEX([2]Data!$B$170:$CO$170,MATCH($A$7:$A$70,[2]Data!$B$167:$CO$167,0))</f>
        <v>658216.9</v>
      </c>
      <c r="X7" s="10">
        <f>INDEX([2]Data!$B$183:$CO$183,MATCH($A$7:$A$70,[2]Data!$B$180:$CO$180,0))</f>
        <v>619317.9</v>
      </c>
      <c r="Y7" s="11">
        <f t="shared" ref="Y7:Y10" si="1">W7-X7</f>
        <v>38899</v>
      </c>
      <c r="Z7" s="10">
        <f>INDEX([2]Data!$B$105:$CO$105,MATCH($A$7:$A$70,[2]Data!$B$102:$CO$102,0))</f>
        <v>695806.6</v>
      </c>
      <c r="AA7" s="11">
        <f>INDEX([6]Data!$B$43:$EL$43,MATCH($A$7:$A$70,[6]Data!$B$40:$EL$40,0))</f>
        <v>12511</v>
      </c>
      <c r="AB7" s="6">
        <f>INDEX([7]Data!$B$15:$CO$15,MATCH($A$7:$A$70,[7]Data!$B$13:$CO$13,0))</f>
        <v>145562</v>
      </c>
      <c r="AC7" s="6">
        <f>INDEX([7]Data!$B$29:$CO$29,MATCH($A$7:$A$70,[7]Data!$B$27:$CO$27,0))</f>
        <v>133024</v>
      </c>
      <c r="AD7" s="5" t="e">
        <f>[8]Sheet3!#REF!</f>
        <v>#REF!</v>
      </c>
      <c r="AE7" s="16">
        <f>INDEX([5]data!$E$6:$E$82,MATCH($A$7:$A$70,[5]data!$A$6:$A$82,0))</f>
        <v>0.87239999999999995</v>
      </c>
      <c r="AF7" s="16">
        <f>INDEX([9]Data!$B$14:$CO$14,MATCH($A$7:$A$70,[9]Data!$B$11:$CO$11,0))</f>
        <v>21833.48</v>
      </c>
      <c r="AG7" s="16">
        <f>INDEX([9]Data!$B$13:$CO$13,MATCH($A$7:$A$70,[9]Data!$B$11:$CO$11,0))</f>
        <v>306608.93</v>
      </c>
      <c r="AL7">
        <f>K7/F7</f>
        <v>0.20197335146665046</v>
      </c>
      <c r="AM7" s="19">
        <f>I7/F7</f>
        <v>0.31033176189195449</v>
      </c>
      <c r="AN7" s="5">
        <f>(H7+I7)/F7</f>
        <v>0.58413300923412104</v>
      </c>
      <c r="AO7">
        <f>(W7+X7)/U7</f>
        <v>0.63586844397051623</v>
      </c>
    </row>
    <row r="8" spans="1:41" ht="15.75" x14ac:dyDescent="0.3">
      <c r="A8" s="3" t="s">
        <v>194</v>
      </c>
      <c r="B8">
        <f>VLOOKUP($A$7:$A$70,[1]Trimestre!$F$3:$I$66,4,FALSE)</f>
        <v>71.040000000000006</v>
      </c>
      <c r="C8" s="10">
        <f>INDEX([2]Data!$B$223:$CO$223,MATCH($A$7:$A$70,[2]Data!$B$219:$CO$219,0))</f>
        <v>60.938000000000002</v>
      </c>
      <c r="D8" s="10">
        <f>INDEX([2]Data!$B$275:$CO$275,MATCH($A$7:$A$70,[2]Data!$B$271:$CO$271,0))</f>
        <v>72.899000000000001</v>
      </c>
      <c r="E8" s="10">
        <f>INDEX([2]Data!$B$288:$CO$288,MATCH($A$7:$A$70,[2]Data!$B$284:$CO$284,0))</f>
        <v>76.543000000000006</v>
      </c>
      <c r="F8" s="10">
        <f>INDEX([2]Data!$B$119:$CO$119,MATCH($A$7:$A$70,[2]Data!$B$115:$CO$115,0))</f>
        <v>60550.1</v>
      </c>
      <c r="G8" s="10">
        <f>INDEX([2]Data!$B$145:$CO$145,MATCH($A$7:$A$70,[2]Data!$B$141:$CO$141,0))</f>
        <v>35290.300000000003</v>
      </c>
      <c r="H8" s="10">
        <f>INDEX([2]Data!$B$171:$CO$171,MATCH($A$7:$A$70,[2]Data!$B$167:$CO$167,0))</f>
        <v>17765.2</v>
      </c>
      <c r="I8" s="10">
        <f>INDEX([2]Data!$B$184:$CO$184,MATCH($A$7:$A$70,[2]Data!$B$180:$CO$180,0))</f>
        <v>19437.5</v>
      </c>
      <c r="J8" s="11">
        <f t="shared" si="0"/>
        <v>-1672.2999999999993</v>
      </c>
      <c r="K8" s="10">
        <f>INDEX([2]Data!$B$158:$CO$158,MATCH($A$7:$A$70,[2]Data!$B$115:$CO$115,0))</f>
        <v>12278.7</v>
      </c>
      <c r="L8" s="14" t="e">
        <f>VLOOKUP($A$7:$A$80,[3]Trimestre!$B$9:$I$68,6)</f>
        <v>#N/A</v>
      </c>
      <c r="M8" s="14">
        <f>[4]Sheet2!$F11</f>
        <v>0</v>
      </c>
      <c r="N8" s="16">
        <f>INDEX([5]data!$C$6:$C$82,MATCH($A$7:$A$70,[5]data!$A$6:$A$82,0))</f>
        <v>3.3408000000000002</v>
      </c>
      <c r="O8" s="10">
        <f>INDEX([2]Data!$B$106:$CO$106,MATCH($A$7:$A$70,[2]Data!$B$102:$CO$102,0))</f>
        <v>12123.8</v>
      </c>
      <c r="P8" s="11">
        <f>INDEX([6]Data!$B$44:$EL$44,MATCH($A$7:$A$70,[6]Data!$B$40:$EL$40,0))</f>
        <v>911</v>
      </c>
      <c r="Q8" s="6">
        <f>INDEX([7]Data!$B$16:$CO$16,MATCH($A$7:$A$70,[7]Data!$B$13:$CO$13,0))</f>
        <v>9711</v>
      </c>
      <c r="R8" s="6">
        <f>INDEX([7]Data!$B$30:$CO$30,MATCH($A$7:$A$70,[7]Data!$B$27:$CO$27,0))</f>
        <v>8835</v>
      </c>
      <c r="S8">
        <f>VLOOKUP($A$7:$A$70,[1]Trimestre!$F$3:$I$66,3,FALSE)</f>
        <v>93.96</v>
      </c>
      <c r="T8" s="10">
        <f>INDEX([2]Data!$B$222:$CO$222,MATCH($A$7:$A$70,[2]Data!$B$219:$CO$219,0))</f>
        <v>93.808000000000007</v>
      </c>
      <c r="U8" s="10">
        <f>INDEX([2]Data!$B$118:$CO$118,MATCH($A$7:$A$70,[2]Data!$B$115:$CO$115,0))</f>
        <v>2018728.2</v>
      </c>
      <c r="V8" s="10">
        <f>INDEX([2]Data!$B$144:$CO$144,MATCH($A$7:$A$70,[2]Data!$B$141:$CO$141,0))</f>
        <v>1133003.8999999999</v>
      </c>
      <c r="W8" s="10">
        <f>INDEX([2]Data!$B$170:$CO$170,MATCH($A$7:$A$70,[2]Data!$B$167:$CO$167,0))</f>
        <v>668712.5</v>
      </c>
      <c r="X8" s="10">
        <f>INDEX([2]Data!$B$183:$CO$183,MATCH($A$7:$A$70,[2]Data!$B$180:$CO$180,0))</f>
        <v>628102</v>
      </c>
      <c r="Y8" s="11">
        <f t="shared" si="1"/>
        <v>40610.5</v>
      </c>
      <c r="Z8" s="10">
        <f>INDEX([2]Data!$B$105:$CO$105,MATCH($A$7:$A$70,[2]Data!$B$102:$CO$102,0))</f>
        <v>700536.8</v>
      </c>
      <c r="AA8" s="11">
        <f>INDEX([6]Data!$B$43:$EL$43,MATCH($A$7:$A$70,[6]Data!$B$40:$EL$40,0))</f>
        <v>12675</v>
      </c>
      <c r="AB8" s="6">
        <f>INDEX([7]Data!$B$15:$CO$15,MATCH($A$7:$A$70,[7]Data!$B$13:$CO$13,0))</f>
        <v>146166</v>
      </c>
      <c r="AC8" s="6">
        <f>INDEX([7]Data!$B$29:$CO$29,MATCH($A$7:$A$70,[7]Data!$B$27:$CO$27,0))</f>
        <v>133504</v>
      </c>
      <c r="AD8" s="5" t="e">
        <f>[8]Sheet3!#REF!</f>
        <v>#REF!</v>
      </c>
      <c r="AE8" s="16">
        <f>INDEX([5]data!$E$6:$E$82,MATCH($A$7:$A$70,[5]data!$A$6:$A$82,0))</f>
        <v>0.99750000000000005</v>
      </c>
      <c r="AF8" s="16">
        <f>INDEX([9]Data!$B$14:$CO$14,MATCH($A$7:$A$70,[9]Data!$B$11:$CO$11,0))</f>
        <v>21833.48</v>
      </c>
      <c r="AG8" s="16">
        <f>INDEX([9]Data!$B$13:$CO$13,MATCH($A$7:$A$70,[9]Data!$B$11:$CO$11,0))</f>
        <v>307067.34000000003</v>
      </c>
      <c r="AL8">
        <f t="shared" ref="AL8:AL70" si="2">K8/F8</f>
        <v>0.20278579226128449</v>
      </c>
      <c r="AM8" s="19">
        <f t="shared" ref="AM8:AM70" si="3">I8/F8</f>
        <v>0.32101515934738339</v>
      </c>
      <c r="AN8" s="5">
        <f>(H8+I8)/F8</f>
        <v>0.6144118671975769</v>
      </c>
      <c r="AO8">
        <f t="shared" ref="AO8:AO70" si="4">(W8+X8)/U8</f>
        <v>0.64239182867708489</v>
      </c>
    </row>
    <row r="9" spans="1:41" ht="15.75" x14ac:dyDescent="0.3">
      <c r="A9" s="3" t="s">
        <v>193</v>
      </c>
      <c r="B9">
        <f>VLOOKUP($A$7:$A$70,[1]Trimestre!$F$3:$I$66,4,FALSE)</f>
        <v>72.42</v>
      </c>
      <c r="C9" s="10">
        <f>INDEX([2]Data!$B$223:$CO$223,MATCH($A$7:$A$70,[2]Data!$B$219:$CO$219,0))</f>
        <v>63.718000000000004</v>
      </c>
      <c r="D9" s="10">
        <f>INDEX([2]Data!$B$275:$CO$275,MATCH($A$7:$A$70,[2]Data!$B$271:$CO$271,0))</f>
        <v>74.004999999999995</v>
      </c>
      <c r="E9" s="10">
        <f>INDEX([2]Data!$B$288:$CO$288,MATCH($A$7:$A$70,[2]Data!$B$284:$CO$284,0))</f>
        <v>85.935000000000002</v>
      </c>
      <c r="F9" s="10">
        <f>INDEX([2]Data!$B$119:$CO$119,MATCH($A$7:$A$70,[2]Data!$B$115:$CO$115,0))</f>
        <v>61055.6</v>
      </c>
      <c r="G9" s="10">
        <f>INDEX([2]Data!$B$145:$CO$145,MATCH($A$7:$A$70,[2]Data!$B$141:$CO$141,0))</f>
        <v>36117.4</v>
      </c>
      <c r="H9" s="10">
        <f>INDEX([2]Data!$B$171:$CO$171,MATCH($A$7:$A$70,[2]Data!$B$167:$CO$167,0))</f>
        <v>19230.7</v>
      </c>
      <c r="I9" s="10">
        <f>INDEX([2]Data!$B$184:$CO$184,MATCH($A$7:$A$70,[2]Data!$B$180:$CO$180,0))</f>
        <v>19687.3</v>
      </c>
      <c r="J9" s="11">
        <f t="shared" si="0"/>
        <v>-456.59999999999854</v>
      </c>
      <c r="K9" s="10">
        <f>INDEX([2]Data!$B$158:$CO$158,MATCH($A$7:$A$70,[2]Data!$B$115:$CO$115,0))</f>
        <v>12557.4</v>
      </c>
      <c r="L9" s="14" t="e">
        <f>VLOOKUP($A$7:$A$80,[3]Trimestre!$B$9:$I$68,6)</f>
        <v>#N/A</v>
      </c>
      <c r="M9" s="14">
        <f>[4]Sheet2!$F12</f>
        <v>0</v>
      </c>
      <c r="N9" s="16">
        <f>INDEX([5]data!$C$6:$C$82,MATCH($A$7:$A$70,[5]data!$A$6:$A$82,0))</f>
        <v>3.2578</v>
      </c>
      <c r="O9" s="10">
        <f>INDEX([2]Data!$B$106:$CO$106,MATCH($A$7:$A$70,[2]Data!$B$102:$CO$102,0))</f>
        <v>12719.1</v>
      </c>
      <c r="P9" s="11">
        <f>INDEX([6]Data!$B$44:$EL$44,MATCH($A$7:$A$70,[6]Data!$B$40:$EL$40,0))</f>
        <v>875</v>
      </c>
      <c r="Q9" s="6">
        <f>INDEX([7]Data!$B$16:$CO$16,MATCH($A$7:$A$70,[7]Data!$B$13:$CO$13,0))</f>
        <v>9703</v>
      </c>
      <c r="R9" s="6">
        <f>INDEX([7]Data!$B$30:$CO$30,MATCH($A$7:$A$70,[7]Data!$B$27:$CO$27,0))</f>
        <v>8834</v>
      </c>
      <c r="S9">
        <f>VLOOKUP($A$7:$A$70,[1]Trimestre!$F$3:$I$66,3,FALSE)</f>
        <v>94.17</v>
      </c>
      <c r="T9" s="10">
        <f>INDEX([2]Data!$B$222:$CO$222,MATCH($A$7:$A$70,[2]Data!$B$219:$CO$219,0))</f>
        <v>94.471000000000004</v>
      </c>
      <c r="U9" s="10">
        <f>INDEX([2]Data!$B$118:$CO$118,MATCH($A$7:$A$70,[2]Data!$B$115:$CO$115,0))</f>
        <v>2026931.6</v>
      </c>
      <c r="V9" s="10">
        <f>INDEX([2]Data!$B$144:$CO$144,MATCH($A$7:$A$70,[2]Data!$B$141:$CO$141,0))</f>
        <v>1139234.7</v>
      </c>
      <c r="W9" s="10">
        <f>INDEX([2]Data!$B$170:$CO$170,MATCH($A$7:$A$70,[2]Data!$B$167:$CO$167,0))</f>
        <v>673669.5</v>
      </c>
      <c r="X9" s="10">
        <f>INDEX([2]Data!$B$183:$CO$183,MATCH($A$7:$A$70,[2]Data!$B$180:$CO$180,0))</f>
        <v>631003.19999999995</v>
      </c>
      <c r="Y9" s="11">
        <f t="shared" si="1"/>
        <v>42666.300000000047</v>
      </c>
      <c r="Z9" s="10">
        <f>INDEX([2]Data!$B$105:$CO$105,MATCH($A$7:$A$70,[2]Data!$B$102:$CO$102,0))</f>
        <v>706430.8</v>
      </c>
      <c r="AA9" s="11">
        <f>INDEX([6]Data!$B$43:$EL$43,MATCH($A$7:$A$70,[6]Data!$B$40:$EL$40,0))</f>
        <v>12939</v>
      </c>
      <c r="AB9" s="6">
        <f>INDEX([7]Data!$B$15:$CO$15,MATCH($A$7:$A$70,[7]Data!$B$13:$CO$13,0))</f>
        <v>146736</v>
      </c>
      <c r="AC9" s="6">
        <f>INDEX([7]Data!$B$29:$CO$29,MATCH($A$7:$A$70,[7]Data!$B$27:$CO$27,0))</f>
        <v>133858</v>
      </c>
      <c r="AD9" s="5" t="e">
        <f>[8]Sheet3!#REF!</f>
        <v>#REF!</v>
      </c>
      <c r="AE9" s="16">
        <f>INDEX([5]data!$E$6:$E$82,MATCH($A$7:$A$70,[5]data!$A$6:$A$82,0))</f>
        <v>0.98599999999999999</v>
      </c>
      <c r="AF9" s="16">
        <f>INDEX([9]Data!$B$14:$CO$14,MATCH($A$7:$A$70,[9]Data!$B$11:$CO$11,0))</f>
        <v>21675.78</v>
      </c>
      <c r="AG9" s="16">
        <f>INDEX([9]Data!$B$13:$CO$13,MATCH($A$7:$A$70,[9]Data!$B$11:$CO$11,0))</f>
        <v>307558.92</v>
      </c>
      <c r="AL9">
        <f t="shared" si="2"/>
        <v>0.20567155183144545</v>
      </c>
      <c r="AM9" s="19">
        <f t="shared" si="3"/>
        <v>0.3224487188726341</v>
      </c>
      <c r="AN9" s="5">
        <f>(H9+I9)/F9</f>
        <v>0.63741900824821962</v>
      </c>
      <c r="AO9">
        <f t="shared" si="4"/>
        <v>0.6436688342122644</v>
      </c>
    </row>
    <row r="10" spans="1:41" ht="15.75" x14ac:dyDescent="0.3">
      <c r="A10" s="3" t="s">
        <v>192</v>
      </c>
      <c r="B10">
        <f>VLOOKUP($A$7:$A$70,[1]Trimestre!$F$3:$I$66,4,FALSE)</f>
        <v>76.61</v>
      </c>
      <c r="C10" s="10">
        <f>INDEX([2]Data!$B$223:$CO$223,MATCH($A$7:$A$70,[2]Data!$B$219:$CO$219,0))</f>
        <v>66.864999999999995</v>
      </c>
      <c r="D10" s="10">
        <f>INDEX([2]Data!$B$275:$CO$275,MATCH($A$7:$A$70,[2]Data!$B$271:$CO$271,0))</f>
        <v>84.566999999999993</v>
      </c>
      <c r="E10" s="10">
        <f>INDEX([2]Data!$B$288:$CO$288,MATCH($A$7:$A$70,[2]Data!$B$284:$CO$284,0))</f>
        <v>85.423000000000002</v>
      </c>
      <c r="F10" s="10">
        <f>INDEX([2]Data!$B$119:$CO$119,MATCH($A$7:$A$70,[2]Data!$B$115:$CO$115,0))</f>
        <v>61931.199999999997</v>
      </c>
      <c r="G10" s="10">
        <f>INDEX([2]Data!$B$145:$CO$145,MATCH($A$7:$A$70,[2]Data!$B$141:$CO$141,0))</f>
        <v>37705.9</v>
      </c>
      <c r="H10" s="10">
        <f>INDEX([2]Data!$B$171:$CO$171,MATCH($A$7:$A$70,[2]Data!$B$167:$CO$167,0))</f>
        <v>18170.8</v>
      </c>
      <c r="I10" s="10">
        <f>INDEX([2]Data!$B$184:$CO$184,MATCH($A$7:$A$70,[2]Data!$B$180:$CO$180,0))</f>
        <v>19505.5</v>
      </c>
      <c r="J10" s="11">
        <f t="shared" si="0"/>
        <v>-1334.7000000000007</v>
      </c>
      <c r="K10" s="10">
        <f>INDEX([2]Data!$B$158:$CO$158,MATCH($A$7:$A$70,[2]Data!$B$115:$CO$115,0))</f>
        <v>12953.6</v>
      </c>
      <c r="L10" s="14" t="e">
        <f>VLOOKUP($A$7:$A$80,[3]Trimestre!$B$9:$I$68,6)</f>
        <v>#N/A</v>
      </c>
      <c r="M10" s="14">
        <f>[4]Sheet2!$F13</f>
        <v>0</v>
      </c>
      <c r="N10" s="16">
        <f>INDEX([5]data!$C$6:$C$82,MATCH($A$7:$A$70,[5]data!$A$6:$A$82,0))</f>
        <v>3.5135000000000001</v>
      </c>
      <c r="O10" s="10">
        <f>INDEX([2]Data!$B$106:$CO$106,MATCH($A$7:$A$70,[2]Data!$B$102:$CO$102,0))</f>
        <v>13352.4</v>
      </c>
      <c r="P10" s="11">
        <f>INDEX([6]Data!$B$44:$EL$44,MATCH($A$7:$A$70,[6]Data!$B$40:$EL$40,0))</f>
        <v>773</v>
      </c>
      <c r="Q10" s="6">
        <f>INDEX([7]Data!$B$16:$CO$16,MATCH($A$7:$A$70,[7]Data!$B$13:$CO$13,0))</f>
        <v>9636</v>
      </c>
      <c r="R10" s="6">
        <f>INDEX([7]Data!$B$30:$CO$30,MATCH($A$7:$A$70,[7]Data!$B$27:$CO$27,0))</f>
        <v>8793</v>
      </c>
      <c r="S10">
        <f>VLOOKUP($A$7:$A$70,[1]Trimestre!$F$3:$I$66,3,FALSE)</f>
        <v>94.78</v>
      </c>
      <c r="T10" s="10">
        <f>INDEX([2]Data!$B$222:$CO$222,MATCH($A$7:$A$70,[2]Data!$B$219:$CO$219,0))</f>
        <v>94.95</v>
      </c>
      <c r="U10" s="10">
        <f>INDEX([2]Data!$B$118:$CO$118,MATCH($A$7:$A$70,[2]Data!$B$115:$CO$115,0))</f>
        <v>2029954.5</v>
      </c>
      <c r="V10" s="10">
        <f>INDEX([2]Data!$B$144:$CO$144,MATCH($A$7:$A$70,[2]Data!$B$141:$CO$141,0))</f>
        <v>1145816.8</v>
      </c>
      <c r="W10" s="10">
        <f>INDEX([2]Data!$B$170:$CO$170,MATCH($A$7:$A$70,[2]Data!$B$167:$CO$167,0))</f>
        <v>678263.5</v>
      </c>
      <c r="X10" s="10">
        <f>INDEX([2]Data!$B$183:$CO$183,MATCH($A$7:$A$70,[2]Data!$B$180:$CO$180,0))</f>
        <v>639074.19999999995</v>
      </c>
      <c r="Y10" s="11">
        <f t="shared" si="1"/>
        <v>39189.300000000047</v>
      </c>
      <c r="Z10" s="10">
        <f>INDEX([2]Data!$B$105:$CO$105,MATCH($A$7:$A$70,[2]Data!$B$102:$CO$102,0))</f>
        <v>711201.2</v>
      </c>
      <c r="AA10" s="11">
        <f>INDEX([6]Data!$B$43:$EL$43,MATCH($A$7:$A$70,[6]Data!$B$40:$EL$40,0))</f>
        <v>13183</v>
      </c>
      <c r="AB10" s="6">
        <f>INDEX([7]Data!$B$15:$CO$15,MATCH($A$7:$A$70,[7]Data!$B$13:$CO$13,0))</f>
        <v>147125</v>
      </c>
      <c r="AC10" s="6">
        <f>INDEX([7]Data!$B$29:$CO$29,MATCH($A$7:$A$70,[7]Data!$B$27:$CO$27,0))</f>
        <v>134131</v>
      </c>
      <c r="AD10" s="5" t="e">
        <f>[8]Sheet3!B1</f>
        <v>#REF!</v>
      </c>
      <c r="AE10" s="16">
        <f>INDEX([5]data!$E$6:$E$82,MATCH($A$7:$A$70,[5]data!$A$6:$A$82,0))</f>
        <v>1.0487</v>
      </c>
      <c r="AF10" s="16">
        <f>INDEX([9]Data!$B$14:$CO$14,MATCH($A$7:$A$70,[9]Data!$B$11:$CO$11,0))</f>
        <v>21675.78</v>
      </c>
      <c r="AG10" s="16">
        <f>INDEX([9]Data!$B$13:$CO$13,MATCH($A$7:$A$70,[9]Data!$B$11:$CO$11,0))</f>
        <v>308076.17</v>
      </c>
      <c r="AL10">
        <f t="shared" si="2"/>
        <v>0.20916113364507713</v>
      </c>
      <c r="AM10" s="19">
        <f t="shared" si="3"/>
        <v>0.31495433642493609</v>
      </c>
      <c r="AN10" s="5">
        <f>(H10+I10)/F10</f>
        <v>0.60835733846591067</v>
      </c>
      <c r="AO10">
        <f t="shared" si="4"/>
        <v>0.648949373003188</v>
      </c>
    </row>
    <row r="11" spans="1:41" ht="15.75" x14ac:dyDescent="0.3">
      <c r="A11" s="3" t="s">
        <v>117</v>
      </c>
      <c r="B11">
        <f>VLOOKUP($A$7:$A$70,[1]Trimestre!$F$3:$I$66,4,FALSE)</f>
        <v>79.08</v>
      </c>
      <c r="C11" s="10">
        <f>INDEX([2]Data!$B$223:$CO$223,MATCH($A$7:$A$70,[2]Data!$B$219:$CO$219,0))</f>
        <v>71.453000000000003</v>
      </c>
      <c r="D11" s="10">
        <f>INDEX([2]Data!$B$275:$CO$275,MATCH($A$7:$A$70,[2]Data!$B$271:$CO$271,0))</f>
        <v>86.308999999999997</v>
      </c>
      <c r="E11" s="10">
        <f>INDEX([2]Data!$B$288:$CO$288,MATCH($A$7:$A$70,[2]Data!$B$284:$CO$284,0))</f>
        <v>93.236000000000004</v>
      </c>
      <c r="F11" s="10">
        <f>INDEX([2]Data!$B$119:$CO$119,MATCH($A$7:$A$70,[2]Data!$B$115:$CO$115,0))</f>
        <v>62605.4</v>
      </c>
      <c r="G11" s="10">
        <f>INDEX([2]Data!$B$145:$CO$145,MATCH($A$7:$A$70,[2]Data!$B$141:$CO$141,0))</f>
        <v>37702.6</v>
      </c>
      <c r="H11" s="10">
        <f>INDEX([2]Data!$B$171:$CO$171,MATCH($A$7:$A$70,[2]Data!$B$167:$CO$167,0))</f>
        <v>18545.099999999999</v>
      </c>
      <c r="I11" s="10">
        <f>INDEX([2]Data!$B$184:$CO$184,MATCH($A$7:$A$70,[2]Data!$B$180:$CO$180,0))</f>
        <v>19944.2</v>
      </c>
      <c r="J11" s="11">
        <f t="shared" ref="J11:J18" si="5">H11-I11</f>
        <v>-1399.1000000000022</v>
      </c>
      <c r="K11" s="10">
        <f>INDEX([2]Data!$B$158:$CO$158,MATCH($A$7:$A$70,[2]Data!$B$115:$CO$115,0))</f>
        <v>13283.4</v>
      </c>
      <c r="L11" s="14">
        <f>VLOOKUP($A$7:$A$80,[3]Trimestre!$B$9:$I$68,6)</f>
        <v>18.916666666666668</v>
      </c>
      <c r="M11" s="14">
        <f>[4]Sheet2!$F14</f>
        <v>19.145081967213113</v>
      </c>
      <c r="N11" s="16">
        <f>INDEX([5]data!$C$6:$C$82,MATCH($A$7:$A$70,[5]data!$A$6:$A$82,0))</f>
        <v>3.625</v>
      </c>
      <c r="O11" s="10">
        <f>INDEX([2]Data!$B$106:$CO$106,MATCH($A$7:$A$70,[2]Data!$B$102:$CO$102,0))</f>
        <v>14165.8</v>
      </c>
      <c r="P11" s="11">
        <f>INDEX([6]Data!$B$44:$EL$44,MATCH($A$7:$A$70,[6]Data!$B$40:$EL$40,0))</f>
        <v>763</v>
      </c>
      <c r="Q11" s="6">
        <f>INDEX([7]Data!$B$16:$CO$16,MATCH($A$7:$A$70,[7]Data!$B$13:$CO$13,0))</f>
        <v>9321</v>
      </c>
      <c r="R11" s="6">
        <f>INDEX([7]Data!$B$30:$CO$30,MATCH($A$7:$A$70,[7]Data!$B$27:$CO$27,0))</f>
        <v>8619</v>
      </c>
      <c r="S11">
        <f>VLOOKUP($A$7:$A$70,[1]Trimestre!$F$3:$I$66,3,FALSE)</f>
        <v>95.63</v>
      </c>
      <c r="T11" s="10">
        <f>INDEX([2]Data!$B$222:$CO$222,MATCH($A$7:$A$70,[2]Data!$B$219:$CO$219,0))</f>
        <v>95.5</v>
      </c>
      <c r="U11" s="10">
        <f>INDEX([2]Data!$B$118:$CO$118,MATCH($A$7:$A$70,[2]Data!$B$115:$CO$115,0))</f>
        <v>2024924</v>
      </c>
      <c r="V11" s="10">
        <f>INDEX([2]Data!$B$144:$CO$144,MATCH($A$7:$A$70,[2]Data!$B$141:$CO$141,0))</f>
        <v>1144965.3999999999</v>
      </c>
      <c r="W11" s="10">
        <f>INDEX([2]Data!$B$170:$CO$170,MATCH($A$7:$A$70,[2]Data!$B$167:$CO$167,0))</f>
        <v>668047.19999999995</v>
      </c>
      <c r="X11" s="10">
        <f>INDEX([2]Data!$B$183:$CO$183,MATCH($A$7:$A$70,[2]Data!$B$180:$CO$180,0))</f>
        <v>644385.9</v>
      </c>
      <c r="Y11" s="11">
        <f t="shared" ref="Y11:Y70" si="6">W11-X11</f>
        <v>23661.29999999993</v>
      </c>
      <c r="Z11" s="10">
        <f>INDEX([2]Data!$B$105:$CO$105,MATCH($A$7:$A$70,[2]Data!$B$102:$CO$102,0))</f>
        <v>713759.3</v>
      </c>
      <c r="AA11" s="11">
        <f>INDEX([6]Data!$B$43:$EL$43,MATCH($A$7:$A$70,[6]Data!$B$40:$EL$40,0))</f>
        <v>13423</v>
      </c>
      <c r="AB11" s="6">
        <f>INDEX([7]Data!$B$15:$CO$15,MATCH($A$7:$A$70,[7]Data!$B$13:$CO$13,0))</f>
        <v>147755</v>
      </c>
      <c r="AC11" s="6">
        <f>INDEX([7]Data!$B$29:$CO$29,MATCH($A$7:$A$70,[7]Data!$B$27:$CO$27,0))</f>
        <v>134556</v>
      </c>
      <c r="AD11" s="5">
        <f>[8]Sheet3!B2</f>
        <v>1.75</v>
      </c>
      <c r="AE11" s="16">
        <f>INDEX([5]data!$E$6:$E$82,MATCH($A$7:$A$70,[5]data!$A$6:$A$82,0))</f>
        <v>1.0894999999999999</v>
      </c>
      <c r="AF11" s="16">
        <f>INDEX([9]Data!$B$14:$CO$14,MATCH($A$7:$A$70,[9]Data!$B$11:$CO$11,0))</f>
        <v>21627.51</v>
      </c>
      <c r="AG11" s="16">
        <f>INDEX([9]Data!$B$13:$CO$13,MATCH($A$7:$A$70,[9]Data!$B$11:$CO$11,0))</f>
        <v>308415.88</v>
      </c>
      <c r="AL11">
        <f t="shared" si="2"/>
        <v>0.21217658540637069</v>
      </c>
      <c r="AM11" s="19">
        <f t="shared" si="3"/>
        <v>0.31856996361336243</v>
      </c>
      <c r="AN11" s="5">
        <f>(H11+I11)/F11</f>
        <v>0.61479201474633183</v>
      </c>
      <c r="AO11">
        <f t="shared" si="4"/>
        <v>0.64813943634427762</v>
      </c>
    </row>
    <row r="12" spans="1:41" ht="15.75" x14ac:dyDescent="0.3">
      <c r="A12" s="3" t="s">
        <v>118</v>
      </c>
      <c r="B12">
        <f>VLOOKUP($A$7:$A$70,[1]Trimestre!$F$3:$I$66,4,FALSE)</f>
        <v>80.98</v>
      </c>
      <c r="C12" s="10">
        <f>INDEX([2]Data!$B$223:$CO$223,MATCH($A$7:$A$70,[2]Data!$B$219:$CO$219,0))</f>
        <v>74.656000000000006</v>
      </c>
      <c r="D12" s="10">
        <f>INDEX([2]Data!$B$275:$CO$275,MATCH($A$7:$A$70,[2]Data!$B$271:$CO$271,0))</f>
        <v>86.313000000000002</v>
      </c>
      <c r="E12" s="10">
        <f>INDEX([2]Data!$B$288:$CO$288,MATCH($A$7:$A$70,[2]Data!$B$284:$CO$284,0))</f>
        <v>95.900999999999996</v>
      </c>
      <c r="F12" s="10">
        <f>INDEX([2]Data!$B$119:$CO$119,MATCH($A$7:$A$70,[2]Data!$B$115:$CO$115,0))</f>
        <v>63606.2</v>
      </c>
      <c r="G12" s="10">
        <f>INDEX([2]Data!$B$145:$CO$145,MATCH($A$7:$A$70,[2]Data!$B$141:$CO$141,0))</f>
        <v>38744.199999999997</v>
      </c>
      <c r="H12" s="10">
        <f>INDEX([2]Data!$B$171:$CO$171,MATCH($A$7:$A$70,[2]Data!$B$167:$CO$167,0))</f>
        <v>18782.7</v>
      </c>
      <c r="I12" s="10">
        <f>INDEX([2]Data!$B$184:$CO$184,MATCH($A$7:$A$70,[2]Data!$B$180:$CO$180,0))</f>
        <v>21087.9</v>
      </c>
      <c r="J12" s="11">
        <f t="shared" si="5"/>
        <v>-2305.2000000000007</v>
      </c>
      <c r="K12" s="10">
        <f>INDEX([2]Data!$B$158:$CO$158,MATCH($A$7:$A$70,[2]Data!$B$115:$CO$115,0))</f>
        <v>13486.5</v>
      </c>
      <c r="L12" s="14">
        <f>VLOOKUP($A$7:$A$80,[3]Trimestre!$B$9:$I$68,6)</f>
        <v>18.333333333333332</v>
      </c>
      <c r="M12" s="14">
        <f>[4]Sheet2!$F15</f>
        <v>18.641111111111108</v>
      </c>
      <c r="N12" s="16">
        <f>INDEX([5]data!$C$6:$C$82,MATCH($A$7:$A$70,[5]data!$A$6:$A$82,0))</f>
        <v>3.766</v>
      </c>
      <c r="O12" s="10">
        <f>INDEX([2]Data!$B$106:$CO$106,MATCH($A$7:$A$70,[2]Data!$B$102:$CO$102,0))</f>
        <v>14788.2</v>
      </c>
      <c r="P12" s="11">
        <f>INDEX([6]Data!$B$44:$EL$44,MATCH($A$7:$A$70,[6]Data!$B$40:$EL$40,0))</f>
        <v>765</v>
      </c>
      <c r="Q12" s="6">
        <f>INDEX([7]Data!$B$16:$CO$16,MATCH($A$7:$A$70,[7]Data!$B$13:$CO$13,0))</f>
        <v>9339</v>
      </c>
      <c r="R12" s="6">
        <f>INDEX([7]Data!$B$30:$CO$30,MATCH($A$7:$A$70,[7]Data!$B$27:$CO$27,0))</f>
        <v>8628</v>
      </c>
      <c r="S12">
        <f>VLOOKUP($A$7:$A$70,[1]Trimestre!$F$3:$I$66,3,FALSE)</f>
        <v>95.83</v>
      </c>
      <c r="T12" s="10">
        <f>INDEX([2]Data!$B$222:$CO$222,MATCH($A$7:$A$70,[2]Data!$B$219:$CO$219,0))</f>
        <v>95.941000000000003</v>
      </c>
      <c r="U12" s="10">
        <f>INDEX([2]Data!$B$118:$CO$118,MATCH($A$7:$A$70,[2]Data!$B$115:$CO$115,0))</f>
        <v>2026200.6</v>
      </c>
      <c r="V12" s="10">
        <f>INDEX([2]Data!$B$144:$CO$144,MATCH($A$7:$A$70,[2]Data!$B$141:$CO$141,0))</f>
        <v>1146747.3</v>
      </c>
      <c r="W12" s="10">
        <f>INDEX([2]Data!$B$170:$CO$170,MATCH($A$7:$A$70,[2]Data!$B$167:$CO$167,0))</f>
        <v>665143.80000000005</v>
      </c>
      <c r="X12" s="10">
        <f>INDEX([2]Data!$B$183:$CO$183,MATCH($A$7:$A$70,[2]Data!$B$180:$CO$180,0))</f>
        <v>641751.4</v>
      </c>
      <c r="Y12" s="11">
        <f t="shared" si="6"/>
        <v>23392.400000000023</v>
      </c>
      <c r="Z12" s="10">
        <f>INDEX([2]Data!$B$105:$CO$105,MATCH($A$7:$A$70,[2]Data!$B$102:$CO$102,0))</f>
        <v>716738.3</v>
      </c>
      <c r="AA12" s="11">
        <f>INDEX([6]Data!$B$43:$EL$43,MATCH($A$7:$A$70,[6]Data!$B$40:$EL$40,0))</f>
        <v>13529</v>
      </c>
      <c r="AB12" s="6">
        <f>INDEX([7]Data!$B$15:$CO$15,MATCH($A$7:$A$70,[7]Data!$B$13:$CO$13,0))</f>
        <v>148222</v>
      </c>
      <c r="AC12" s="6">
        <f>INDEX([7]Data!$B$29:$CO$29,MATCH($A$7:$A$70,[7]Data!$B$27:$CO$27,0))</f>
        <v>134784</v>
      </c>
      <c r="AD12" s="5">
        <f>[8]Sheet3!B3</f>
        <v>1.5</v>
      </c>
      <c r="AE12" s="16">
        <f>INDEX([5]data!$E$6:$E$82,MATCH($A$7:$A$70,[5]data!$A$6:$A$82,0))</f>
        <v>1.1427</v>
      </c>
      <c r="AF12" s="16">
        <f>INDEX([9]Data!$B$14:$CO$14,MATCH($A$7:$A$70,[9]Data!$B$11:$CO$11,0))</f>
        <v>21627.51</v>
      </c>
      <c r="AG12" s="16">
        <f>INDEX([9]Data!$B$13:$CO$13,MATCH($A$7:$A$70,[9]Data!$B$11:$CO$11,0))</f>
        <v>308872.25</v>
      </c>
      <c r="AL12">
        <f t="shared" si="2"/>
        <v>0.21203121708261144</v>
      </c>
      <c r="AM12" s="19">
        <f t="shared" si="3"/>
        <v>0.33153843493244373</v>
      </c>
      <c r="AN12" s="5">
        <f>(H12+I12)/F12</f>
        <v>0.62683511984680751</v>
      </c>
      <c r="AO12">
        <f t="shared" si="4"/>
        <v>0.64499793357084201</v>
      </c>
    </row>
    <row r="13" spans="1:41" ht="15.75" x14ac:dyDescent="0.3">
      <c r="A13" s="3" t="s">
        <v>119</v>
      </c>
      <c r="B13">
        <f>VLOOKUP($A$7:$A$70,[1]Trimestre!$F$3:$I$66,4,FALSE)</f>
        <v>83.93</v>
      </c>
      <c r="C13" s="10">
        <f>INDEX([2]Data!$B$223:$CO$223,MATCH($A$7:$A$70,[2]Data!$B$219:$CO$219,0))</f>
        <v>78.242000000000004</v>
      </c>
      <c r="D13" s="10">
        <f>INDEX([2]Data!$B$275:$CO$275,MATCH($A$7:$A$70,[2]Data!$B$271:$CO$271,0))</f>
        <v>86.683000000000007</v>
      </c>
      <c r="E13" s="10">
        <f>INDEX([2]Data!$B$288:$CO$288,MATCH($A$7:$A$70,[2]Data!$B$284:$CO$284,0))</f>
        <v>95.918999999999997</v>
      </c>
      <c r="F13" s="10">
        <f>INDEX([2]Data!$B$119:$CO$119,MATCH($A$7:$A$70,[2]Data!$B$115:$CO$115,0))</f>
        <v>64597.5</v>
      </c>
      <c r="G13" s="10">
        <f>INDEX([2]Data!$B$145:$CO$145,MATCH($A$7:$A$70,[2]Data!$B$141:$CO$141,0))</f>
        <v>39662</v>
      </c>
      <c r="H13" s="10">
        <f>INDEX([2]Data!$B$171:$CO$171,MATCH($A$7:$A$70,[2]Data!$B$167:$CO$167,0))</f>
        <v>20166.099999999999</v>
      </c>
      <c r="I13" s="10">
        <f>INDEX([2]Data!$B$184:$CO$184,MATCH($A$7:$A$70,[2]Data!$B$180:$CO$180,0))</f>
        <v>22350.799999999999</v>
      </c>
      <c r="J13" s="11">
        <f t="shared" si="5"/>
        <v>-2184.7000000000007</v>
      </c>
      <c r="K13" s="10">
        <f>INDEX([2]Data!$B$158:$CO$158,MATCH($A$7:$A$70,[2]Data!$B$115:$CO$115,0))</f>
        <v>13598.5</v>
      </c>
      <c r="L13" s="14">
        <f>VLOOKUP($A$7:$A$80,[3]Trimestre!$B$9:$I$68,6)</f>
        <v>18.916666666666668</v>
      </c>
      <c r="M13" s="14">
        <f>[4]Sheet2!$F16</f>
        <v>19.969545454545443</v>
      </c>
      <c r="N13" s="16">
        <f>INDEX([5]data!$C$6:$C$82,MATCH($A$7:$A$70,[5]data!$A$6:$A$82,0))</f>
        <v>3.8435000000000001</v>
      </c>
      <c r="O13" s="10">
        <f>INDEX([2]Data!$B$106:$CO$106,MATCH($A$7:$A$70,[2]Data!$B$102:$CO$102,0))</f>
        <v>15478.2</v>
      </c>
      <c r="P13" s="11">
        <f>INDEX([6]Data!$B$44:$EL$44,MATCH($A$7:$A$70,[6]Data!$B$40:$EL$40,0))</f>
        <v>754</v>
      </c>
      <c r="Q13" s="6">
        <f>INDEX([7]Data!$B$16:$CO$16,MATCH($A$7:$A$70,[7]Data!$B$13:$CO$13,0))</f>
        <v>9328</v>
      </c>
      <c r="R13" s="6">
        <f>INDEX([7]Data!$B$30:$CO$30,MATCH($A$7:$A$70,[7]Data!$B$27:$CO$27,0))</f>
        <v>8643</v>
      </c>
      <c r="S13">
        <f>VLOOKUP($A$7:$A$70,[1]Trimestre!$F$3:$I$66,3,FALSE)</f>
        <v>96.17</v>
      </c>
      <c r="T13" s="10">
        <f>INDEX([2]Data!$B$222:$CO$222,MATCH($A$7:$A$70,[2]Data!$B$219:$CO$219,0))</f>
        <v>96.72</v>
      </c>
      <c r="U13" s="10">
        <f>INDEX([2]Data!$B$118:$CO$118,MATCH($A$7:$A$70,[2]Data!$B$115:$CO$115,0))</f>
        <v>2036611</v>
      </c>
      <c r="V13" s="10">
        <f>INDEX([2]Data!$B$144:$CO$144,MATCH($A$7:$A$70,[2]Data!$B$141:$CO$141,0))</f>
        <v>1152258.3999999999</v>
      </c>
      <c r="W13" s="10">
        <f>INDEX([2]Data!$B$170:$CO$170,MATCH($A$7:$A$70,[2]Data!$B$167:$CO$167,0))</f>
        <v>675952.8</v>
      </c>
      <c r="X13" s="10">
        <f>INDEX([2]Data!$B$183:$CO$183,MATCH($A$7:$A$70,[2]Data!$B$180:$CO$180,0))</f>
        <v>646005.6</v>
      </c>
      <c r="Y13" s="11">
        <f t="shared" si="6"/>
        <v>29947.20000000007</v>
      </c>
      <c r="Z13" s="10">
        <f>INDEX([2]Data!$B$105:$CO$105,MATCH($A$7:$A$70,[2]Data!$B$102:$CO$102,0))</f>
        <v>725290.9</v>
      </c>
      <c r="AA13" s="11">
        <f>INDEX([6]Data!$B$43:$EL$43,MATCH($A$7:$A$70,[6]Data!$B$40:$EL$40,0))</f>
        <v>13596</v>
      </c>
      <c r="AB13" s="6">
        <f>INDEX([7]Data!$B$15:$CO$15,MATCH($A$7:$A$70,[7]Data!$B$13:$CO$13,0))</f>
        <v>148421</v>
      </c>
      <c r="AC13" s="6">
        <f>INDEX([7]Data!$B$29:$CO$29,MATCH($A$7:$A$70,[7]Data!$B$27:$CO$27,0))</f>
        <v>134965</v>
      </c>
      <c r="AD13" s="5">
        <f>[8]Sheet3!B4</f>
        <v>1</v>
      </c>
      <c r="AE13" s="16">
        <f>INDEX([5]data!$E$6:$E$82,MATCH($A$7:$A$70,[5]data!$A$6:$A$82,0))</f>
        <v>1.1652</v>
      </c>
      <c r="AF13" s="16">
        <f>INDEX([9]Data!$B$14:$CO$14,MATCH($A$7:$A$70,[9]Data!$B$11:$CO$11,0))</f>
        <v>21574.37</v>
      </c>
      <c r="AG13" s="16">
        <f>INDEX([9]Data!$B$13:$CO$13,MATCH($A$7:$A$70,[9]Data!$B$11:$CO$11,0))</f>
        <v>309357.44</v>
      </c>
      <c r="AL13">
        <f t="shared" si="2"/>
        <v>0.21051124269515073</v>
      </c>
      <c r="AM13" s="19">
        <f t="shared" si="3"/>
        <v>0.34600100623089125</v>
      </c>
      <c r="AN13" s="5">
        <f>(H13+I13)/F13</f>
        <v>0.65818181818181809</v>
      </c>
      <c r="AO13">
        <f t="shared" si="4"/>
        <v>0.64909715208255281</v>
      </c>
    </row>
    <row r="14" spans="1:41" ht="15.75" x14ac:dyDescent="0.3">
      <c r="A14" s="3" t="s">
        <v>120</v>
      </c>
      <c r="B14">
        <f>VLOOKUP($A$7:$A$70,[1]Trimestre!$F$3:$I$66,4,FALSE)</f>
        <v>87.45</v>
      </c>
      <c r="C14" s="10">
        <f>INDEX([2]Data!$B$223:$CO$223,MATCH($A$7:$A$70,[2]Data!$B$219:$CO$219,0))</f>
        <v>82.465000000000003</v>
      </c>
      <c r="D14" s="10">
        <f>INDEX([2]Data!$B$275:$CO$275,MATCH($A$7:$A$70,[2]Data!$B$271:$CO$271,0))</f>
        <v>92.759</v>
      </c>
      <c r="E14" s="10">
        <f>INDEX([2]Data!$B$288:$CO$288,MATCH($A$7:$A$70,[2]Data!$B$284:$CO$284,0))</f>
        <v>94.795000000000002</v>
      </c>
      <c r="F14" s="10">
        <f>INDEX([2]Data!$B$119:$CO$119,MATCH($A$7:$A$70,[2]Data!$B$115:$CO$115,0))</f>
        <v>65153.8</v>
      </c>
      <c r="G14" s="10">
        <f>INDEX([2]Data!$B$145:$CO$145,MATCH($A$7:$A$70,[2]Data!$B$141:$CO$141,0))</f>
        <v>40687.199999999997</v>
      </c>
      <c r="H14" s="10">
        <f>INDEX([2]Data!$B$171:$CO$171,MATCH($A$7:$A$70,[2]Data!$B$167:$CO$167,0))</f>
        <v>20421.2</v>
      </c>
      <c r="I14" s="10">
        <f>INDEX([2]Data!$B$184:$CO$184,MATCH($A$7:$A$70,[2]Data!$B$180:$CO$180,0))</f>
        <v>24147.1</v>
      </c>
      <c r="J14" s="11">
        <f t="shared" si="5"/>
        <v>-3725.8999999999978</v>
      </c>
      <c r="K14" s="10">
        <f>INDEX([2]Data!$B$158:$CO$158,MATCH($A$7:$A$70,[2]Data!$B$115:$CO$115,0))</f>
        <v>14427.4</v>
      </c>
      <c r="L14" s="14">
        <f>VLOOKUP($A$7:$A$80,[3]Trimestre!$B$9:$I$68,6)</f>
        <v>20.916666666666668</v>
      </c>
      <c r="M14" s="14">
        <f>[4]Sheet2!$F17</f>
        <v>21.70095238095238</v>
      </c>
      <c r="N14" s="16">
        <f>INDEX([5]data!$C$6:$C$82,MATCH($A$7:$A$70,[5]data!$A$6:$A$82,0))</f>
        <v>4.1158000000000001</v>
      </c>
      <c r="O14" s="10">
        <f>INDEX([2]Data!$B$106:$CO$106,MATCH($A$7:$A$70,[2]Data!$B$102:$CO$102,0))</f>
        <v>16171.6</v>
      </c>
      <c r="P14" s="11">
        <f>INDEX([6]Data!$B$44:$EL$44,MATCH($A$7:$A$70,[6]Data!$B$40:$EL$40,0))</f>
        <v>805</v>
      </c>
      <c r="Q14" s="6">
        <f>INDEX([7]Data!$B$16:$CO$16,MATCH($A$7:$A$70,[7]Data!$B$13:$CO$13,0))</f>
        <v>9207</v>
      </c>
      <c r="R14" s="6">
        <f>INDEX([7]Data!$B$30:$CO$30,MATCH($A$7:$A$70,[7]Data!$B$27:$CO$27,0))</f>
        <v>8541</v>
      </c>
      <c r="S14">
        <f>VLOOKUP($A$7:$A$70,[1]Trimestre!$F$3:$I$66,3,FALSE)</f>
        <v>96.65</v>
      </c>
      <c r="T14" s="10">
        <f>INDEX([2]Data!$B$222:$CO$222,MATCH($A$7:$A$70,[2]Data!$B$219:$CO$219,0))</f>
        <v>96.896000000000001</v>
      </c>
      <c r="U14" s="10">
        <f>INDEX([2]Data!$B$118:$CO$118,MATCH($A$7:$A$70,[2]Data!$B$115:$CO$115,0))</f>
        <v>2052352.6</v>
      </c>
      <c r="V14" s="10">
        <f>INDEX([2]Data!$B$144:$CO$144,MATCH($A$7:$A$70,[2]Data!$B$141:$CO$141,0))</f>
        <v>1155438.8999999999</v>
      </c>
      <c r="W14" s="10">
        <f>INDEX([2]Data!$B$170:$CO$170,MATCH($A$7:$A$70,[2]Data!$B$167:$CO$167,0))</f>
        <v>692619.9</v>
      </c>
      <c r="X14" s="10">
        <f>INDEX([2]Data!$B$183:$CO$183,MATCH($A$7:$A$70,[2]Data!$B$180:$CO$180,0))</f>
        <v>662905.59999999998</v>
      </c>
      <c r="Y14" s="11">
        <f t="shared" si="6"/>
        <v>29714.300000000047</v>
      </c>
      <c r="Z14" s="10">
        <f>INDEX([2]Data!$B$105:$CO$105,MATCH($A$7:$A$70,[2]Data!$B$102:$CO$102,0))</f>
        <v>728044.5</v>
      </c>
      <c r="AA14" s="11">
        <f>INDEX([6]Data!$B$43:$EL$43,MATCH($A$7:$A$70,[6]Data!$B$40:$EL$40,0))</f>
        <v>13664</v>
      </c>
      <c r="AB14" s="6">
        <f>INDEX([7]Data!$B$15:$CO$15,MATCH($A$7:$A$70,[7]Data!$B$13:$CO$13,0))</f>
        <v>148638</v>
      </c>
      <c r="AC14" s="6">
        <f>INDEX([7]Data!$B$29:$CO$29,MATCH($A$7:$A$70,[7]Data!$B$27:$CO$27,0))</f>
        <v>135032</v>
      </c>
      <c r="AD14" s="5">
        <f>[8]Sheet3!B5</f>
        <v>1</v>
      </c>
      <c r="AE14" s="16">
        <f>INDEX([5]data!$E$6:$E$82,MATCH($A$7:$A$70,[5]data!$A$6:$A$82,0))</f>
        <v>1.2629999999999999</v>
      </c>
      <c r="AF14" s="16">
        <f>INDEX([9]Data!$B$14:$CO$14,MATCH($A$7:$A$70,[9]Data!$B$11:$CO$11,0))</f>
        <v>21574.37</v>
      </c>
      <c r="AG14" s="16">
        <f>INDEX([9]Data!$B$13:$CO$13,MATCH($A$7:$A$70,[9]Data!$B$11:$CO$11,0))</f>
        <v>309859.27</v>
      </c>
      <c r="AL14">
        <f t="shared" si="2"/>
        <v>0.22143604824277324</v>
      </c>
      <c r="AM14" s="19">
        <f t="shared" si="3"/>
        <v>0.37061690952791698</v>
      </c>
      <c r="AN14" s="5">
        <f>(H14+I14)/F14</f>
        <v>0.68404759200537801</v>
      </c>
      <c r="AO14">
        <f t="shared" si="4"/>
        <v>0.66047398483087161</v>
      </c>
    </row>
    <row r="15" spans="1:41" ht="15.75" x14ac:dyDescent="0.3">
      <c r="A15" s="3" t="s">
        <v>121</v>
      </c>
      <c r="B15">
        <f>VLOOKUP($A$7:$A$70,[1]Trimestre!$F$3:$I$66,4,FALSE)</f>
        <v>89.42</v>
      </c>
      <c r="C15" s="10">
        <f>INDEX([2]Data!$B$223:$CO$223,MATCH($A$7:$A$70,[2]Data!$B$219:$CO$219,0))</f>
        <v>84.644999999999996</v>
      </c>
      <c r="D15" s="10">
        <f>INDEX([2]Data!$B$275:$CO$275,MATCH($A$7:$A$70,[2]Data!$B$271:$CO$271,0))</f>
        <v>96.974999999999994</v>
      </c>
      <c r="E15" s="10">
        <f>INDEX([2]Data!$B$288:$CO$288,MATCH($A$7:$A$70,[2]Data!$B$284:$CO$284,0))</f>
        <v>95.748999999999995</v>
      </c>
      <c r="F15" s="10">
        <f>INDEX([2]Data!$B$119:$CO$119,MATCH($A$7:$A$70,[2]Data!$B$115:$CO$115,0))</f>
        <v>66703</v>
      </c>
      <c r="G15" s="10">
        <f>INDEX([2]Data!$B$145:$CO$145,MATCH($A$7:$A$70,[2]Data!$B$141:$CO$141,0))</f>
        <v>43118.2</v>
      </c>
      <c r="H15" s="10">
        <f>INDEX([2]Data!$B$171:$CO$171,MATCH($A$7:$A$70,[2]Data!$B$167:$CO$167,0))</f>
        <v>21265.7</v>
      </c>
      <c r="I15" s="10">
        <f>INDEX([2]Data!$B$184:$CO$184,MATCH($A$7:$A$70,[2]Data!$B$180:$CO$180,0))</f>
        <v>26027.9</v>
      </c>
      <c r="J15" s="11">
        <f t="shared" si="5"/>
        <v>-4762.2000000000007</v>
      </c>
      <c r="K15" s="10">
        <f>INDEX([2]Data!$B$158:$CO$158,MATCH($A$7:$A$70,[2]Data!$B$115:$CO$115,0))</f>
        <v>14490.4</v>
      </c>
      <c r="L15" s="14">
        <f>VLOOKUP($A$7:$A$80,[3]Trimestre!$B$9:$I$68,6)</f>
        <v>21.25</v>
      </c>
      <c r="M15" s="14">
        <f>[4]Sheet2!$F18</f>
        <v>22.392857142857142</v>
      </c>
      <c r="N15" s="16">
        <f>INDEX([5]data!$C$6:$C$82,MATCH($A$7:$A$70,[5]data!$A$6:$A$82,0))</f>
        <v>4.0963000000000003</v>
      </c>
      <c r="O15" s="10">
        <f>INDEX([2]Data!$B$106:$CO$106,MATCH($A$7:$A$70,[2]Data!$B$102:$CO$102,0))</f>
        <v>17795.8</v>
      </c>
      <c r="P15" s="11">
        <f>INDEX([6]Data!$B$44:$EL$44,MATCH($A$7:$A$70,[6]Data!$B$40:$EL$40,0))</f>
        <v>796</v>
      </c>
      <c r="Q15" s="6">
        <f>INDEX([7]Data!$B$16:$CO$16,MATCH($A$7:$A$70,[7]Data!$B$13:$CO$13,0))</f>
        <v>9399</v>
      </c>
      <c r="R15" s="6">
        <f>INDEX([7]Data!$B$30:$CO$30,MATCH($A$7:$A$70,[7]Data!$B$27:$CO$27,0))</f>
        <v>8617</v>
      </c>
      <c r="S15">
        <f>VLOOKUP($A$7:$A$70,[1]Trimestre!$F$3:$I$66,3,FALSE)</f>
        <v>97.25</v>
      </c>
      <c r="T15" s="10">
        <f>INDEX([2]Data!$B$222:$CO$222,MATCH($A$7:$A$70,[2]Data!$B$219:$CO$219,0))</f>
        <v>97.375</v>
      </c>
      <c r="U15" s="10">
        <f>INDEX([2]Data!$B$118:$CO$118,MATCH($A$7:$A$70,[2]Data!$B$115:$CO$115,0))</f>
        <v>2064285.3</v>
      </c>
      <c r="V15" s="10">
        <f>INDEX([2]Data!$B$144:$CO$144,MATCH($A$7:$A$70,[2]Data!$B$141:$CO$141,0))</f>
        <v>1163666.8999999999</v>
      </c>
      <c r="W15" s="10">
        <f>INDEX([2]Data!$B$170:$CO$170,MATCH($A$7:$A$70,[2]Data!$B$167:$CO$167,0))</f>
        <v>708531.9</v>
      </c>
      <c r="X15" s="10">
        <f>INDEX([2]Data!$B$183:$CO$183,MATCH($A$7:$A$70,[2]Data!$B$180:$CO$180,0))</f>
        <v>672034.2</v>
      </c>
      <c r="Y15" s="11">
        <f t="shared" si="6"/>
        <v>36497.70000000007</v>
      </c>
      <c r="Z15" s="10">
        <f>INDEX([2]Data!$B$105:$CO$105,MATCH($A$7:$A$70,[2]Data!$B$102:$CO$102,0))</f>
        <v>733833.3</v>
      </c>
      <c r="AA15" s="11">
        <f>INDEX([6]Data!$B$43:$EL$43,MATCH($A$7:$A$70,[6]Data!$B$40:$EL$40,0))</f>
        <v>13912</v>
      </c>
      <c r="AB15" s="6">
        <f>INDEX([7]Data!$B$15:$CO$15,MATCH($A$7:$A$70,[7]Data!$B$13:$CO$13,0))</f>
        <v>149120</v>
      </c>
      <c r="AC15" s="6">
        <f>INDEX([7]Data!$B$29:$CO$29,MATCH($A$7:$A$70,[7]Data!$B$27:$CO$27,0))</f>
        <v>135158</v>
      </c>
      <c r="AD15" s="5">
        <f>[8]Sheet3!B6</f>
        <v>1</v>
      </c>
      <c r="AE15" s="16">
        <f>INDEX([5]data!$E$6:$E$82,MATCH($A$7:$A$70,[5]data!$A$6:$A$82,0))</f>
        <v>1.2223999999999999</v>
      </c>
      <c r="AF15" s="16">
        <f>INDEX([9]Data!$B$14:$CO$14,MATCH($A$7:$A$70,[9]Data!$B$11:$CO$11,0))</f>
        <v>21521.14</v>
      </c>
      <c r="AG15" s="16">
        <f>INDEX([9]Data!$B$13:$CO$13,MATCH($A$7:$A$70,[9]Data!$B$11:$CO$11,0))</f>
        <v>310168.65999999997</v>
      </c>
      <c r="AL15">
        <f t="shared" si="2"/>
        <v>0.21723760550499976</v>
      </c>
      <c r="AM15" s="19">
        <f t="shared" si="3"/>
        <v>0.39020583781838902</v>
      </c>
      <c r="AN15" s="5">
        <f>(H15+I15)/F15</f>
        <v>0.70901758541594839</v>
      </c>
      <c r="AO15">
        <f t="shared" si="4"/>
        <v>0.66878648024088538</v>
      </c>
    </row>
    <row r="16" spans="1:41" ht="15.75" x14ac:dyDescent="0.3">
      <c r="A16" s="3" t="s">
        <v>122</v>
      </c>
      <c r="B16">
        <f>VLOOKUP($A$7:$A$70,[1]Trimestre!$F$3:$I$66,4,FALSE)</f>
        <v>90.73</v>
      </c>
      <c r="C16" s="10">
        <f>INDEX([2]Data!$B$223:$CO$223,MATCH($A$7:$A$70,[2]Data!$B$219:$CO$219,0))</f>
        <v>87.546999999999997</v>
      </c>
      <c r="D16" s="10">
        <f>INDEX([2]Data!$B$275:$CO$275,MATCH($A$7:$A$70,[2]Data!$B$271:$CO$271,0))</f>
        <v>96.534999999999997</v>
      </c>
      <c r="E16" s="10">
        <f>INDEX([2]Data!$B$288:$CO$288,MATCH($A$7:$A$70,[2]Data!$B$284:$CO$284,0))</f>
        <v>100.63200000000001</v>
      </c>
      <c r="F16" s="10">
        <f>INDEX([2]Data!$B$119:$CO$119,MATCH($A$7:$A$70,[2]Data!$B$115:$CO$115,0))</f>
        <v>68206.3</v>
      </c>
      <c r="G16" s="10">
        <f>INDEX([2]Data!$B$145:$CO$145,MATCH($A$7:$A$70,[2]Data!$B$141:$CO$141,0))</f>
        <v>44258.5</v>
      </c>
      <c r="H16" s="10">
        <f>INDEX([2]Data!$B$171:$CO$171,MATCH($A$7:$A$70,[2]Data!$B$167:$CO$167,0))</f>
        <v>22744.3</v>
      </c>
      <c r="I16" s="10">
        <f>INDEX([2]Data!$B$184:$CO$184,MATCH($A$7:$A$70,[2]Data!$B$180:$CO$180,0))</f>
        <v>27026.1</v>
      </c>
      <c r="J16" s="11">
        <f t="shared" si="5"/>
        <v>-4281.7999999999993</v>
      </c>
      <c r="K16" s="10">
        <f>INDEX([2]Data!$B$158:$CO$158,MATCH($A$7:$A$70,[2]Data!$B$115:$CO$115,0))</f>
        <v>15467.6</v>
      </c>
      <c r="L16" s="14">
        <f>VLOOKUP($A$7:$A$80,[3]Trimestre!$B$9:$I$68,6)</f>
        <v>21.083333333333332</v>
      </c>
      <c r="M16" s="14">
        <f>[4]Sheet2!$F19</f>
        <v>22.196250000000013</v>
      </c>
      <c r="N16" s="16">
        <f>INDEX([5]data!$C$6:$C$82,MATCH($A$7:$A$70,[5]data!$A$6:$A$82,0))</f>
        <v>4.0625999999999998</v>
      </c>
      <c r="O16" s="10">
        <f>INDEX([2]Data!$B$106:$CO$106,MATCH($A$7:$A$70,[2]Data!$B$102:$CO$102,0))</f>
        <v>18410</v>
      </c>
      <c r="P16" s="11">
        <f>INDEX([6]Data!$B$44:$EL$44,MATCH($A$7:$A$70,[6]Data!$B$40:$EL$40,0))</f>
        <v>781</v>
      </c>
      <c r="Q16" s="6">
        <f>INDEX([7]Data!$B$16:$CO$16,MATCH($A$7:$A$70,[7]Data!$B$13:$CO$13,0))</f>
        <v>9439</v>
      </c>
      <c r="R16" s="6">
        <f>INDEX([7]Data!$B$30:$CO$30,MATCH($A$7:$A$70,[7]Data!$B$27:$CO$27,0))</f>
        <v>8654</v>
      </c>
      <c r="S16">
        <f>VLOOKUP($A$7:$A$70,[1]Trimestre!$F$3:$I$66,3,FALSE)</f>
        <v>98.1</v>
      </c>
      <c r="T16" s="10">
        <f>INDEX([2]Data!$B$222:$CO$222,MATCH($A$7:$A$70,[2]Data!$B$219:$CO$219,0))</f>
        <v>97.918000000000006</v>
      </c>
      <c r="U16" s="10">
        <f>INDEX([2]Data!$B$118:$CO$118,MATCH($A$7:$A$70,[2]Data!$B$115:$CO$115,0))</f>
        <v>2074844.8</v>
      </c>
      <c r="V16" s="10">
        <f>INDEX([2]Data!$B$144:$CO$144,MATCH($A$7:$A$70,[2]Data!$B$141:$CO$141,0))</f>
        <v>1165619.8999999999</v>
      </c>
      <c r="W16" s="10">
        <f>INDEX([2]Data!$B$170:$CO$170,MATCH($A$7:$A$70,[2]Data!$B$167:$CO$167,0))</f>
        <v>729106.3</v>
      </c>
      <c r="X16" s="10">
        <f>INDEX([2]Data!$B$183:$CO$183,MATCH($A$7:$A$70,[2]Data!$B$180:$CO$180,0))</f>
        <v>689555.5</v>
      </c>
      <c r="Y16" s="11">
        <f t="shared" si="6"/>
        <v>39550.800000000047</v>
      </c>
      <c r="Z16" s="10">
        <f>INDEX([2]Data!$B$105:$CO$105,MATCH($A$7:$A$70,[2]Data!$B$102:$CO$102,0))</f>
        <v>739154.1</v>
      </c>
      <c r="AA16" s="11">
        <f>INDEX([6]Data!$B$43:$EL$43,MATCH($A$7:$A$70,[6]Data!$B$40:$EL$40,0))</f>
        <v>13948</v>
      </c>
      <c r="AB16" s="6">
        <f>INDEX([7]Data!$B$15:$CO$15,MATCH($A$7:$A$70,[7]Data!$B$13:$CO$13,0))</f>
        <v>149236</v>
      </c>
      <c r="AC16" s="6">
        <f>INDEX([7]Data!$B$29:$CO$29,MATCH($A$7:$A$70,[7]Data!$B$27:$CO$27,0))</f>
        <v>135363</v>
      </c>
      <c r="AD16" s="5">
        <f>[8]Sheet3!B7</f>
        <v>1</v>
      </c>
      <c r="AE16" s="16">
        <f>INDEX([5]data!$E$6:$E$82,MATCH($A$7:$A$70,[5]data!$A$6:$A$82,0))</f>
        <v>1.2155</v>
      </c>
      <c r="AF16" s="16">
        <f>INDEX([9]Data!$B$14:$CO$14,MATCH($A$7:$A$70,[9]Data!$B$11:$CO$11,0))</f>
        <v>21521.14</v>
      </c>
      <c r="AG16" s="16">
        <f>INDEX([9]Data!$B$13:$CO$13,MATCH($A$7:$A$70,[9]Data!$B$11:$CO$11,0))</f>
        <v>310587.55</v>
      </c>
      <c r="AL16">
        <f t="shared" si="2"/>
        <v>0.22677670537765574</v>
      </c>
      <c r="AM16" s="19">
        <f t="shared" si="3"/>
        <v>0.3962405232361233</v>
      </c>
      <c r="AN16" s="5">
        <f>(H16+I16)/F16</f>
        <v>0.72970385433603624</v>
      </c>
      <c r="AO16">
        <f t="shared" si="4"/>
        <v>0.68374357445915956</v>
      </c>
    </row>
    <row r="17" spans="1:41" ht="15.75" x14ac:dyDescent="0.3">
      <c r="A17" s="3" t="s">
        <v>123</v>
      </c>
      <c r="B17">
        <f>VLOOKUP($A$7:$A$70,[1]Trimestre!$F$3:$I$66,4,FALSE)</f>
        <v>93.26</v>
      </c>
      <c r="C17" s="10">
        <f>INDEX([2]Data!$B$223:$CO$223,MATCH($A$7:$A$70,[2]Data!$B$219:$CO$219,0))</f>
        <v>89.963999999999999</v>
      </c>
      <c r="D17" s="10">
        <f>INDEX([2]Data!$B$275:$CO$275,MATCH($A$7:$A$70,[2]Data!$B$271:$CO$271,0))</f>
        <v>102.55200000000001</v>
      </c>
      <c r="E17" s="10">
        <f>INDEX([2]Data!$B$288:$CO$288,MATCH($A$7:$A$70,[2]Data!$B$284:$CO$284,0))</f>
        <v>103.604</v>
      </c>
      <c r="F17" s="10">
        <f>INDEX([2]Data!$B$119:$CO$119,MATCH($A$7:$A$70,[2]Data!$B$115:$CO$115,0))</f>
        <v>70461.8</v>
      </c>
      <c r="G17" s="10">
        <f>INDEX([2]Data!$B$145:$CO$145,MATCH($A$7:$A$70,[2]Data!$B$141:$CO$141,0))</f>
        <v>46555.7</v>
      </c>
      <c r="H17" s="10">
        <f>INDEX([2]Data!$B$171:$CO$171,MATCH($A$7:$A$70,[2]Data!$B$167:$CO$167,0))</f>
        <v>22288.799999999999</v>
      </c>
      <c r="I17" s="10">
        <f>INDEX([2]Data!$B$184:$CO$184,MATCH($A$7:$A$70,[2]Data!$B$180:$CO$180,0))</f>
        <v>28187.200000000001</v>
      </c>
      <c r="J17" s="11">
        <f t="shared" si="5"/>
        <v>-5898.4000000000015</v>
      </c>
      <c r="K17" s="10">
        <f>INDEX([2]Data!$B$158:$CO$158,MATCH($A$7:$A$70,[2]Data!$B$115:$CO$115,0))</f>
        <v>15661.8</v>
      </c>
      <c r="L17" s="14">
        <f>VLOOKUP($A$7:$A$80,[3]Trimestre!$B$9:$I$68,6)</f>
        <v>19.166666666666668</v>
      </c>
      <c r="M17" s="14">
        <f>[4]Sheet2!$F20</f>
        <v>20.006363636363648</v>
      </c>
      <c r="N17" s="16">
        <f>INDEX([5]data!$C$6:$C$82,MATCH($A$7:$A$70,[5]data!$A$6:$A$82,0))</f>
        <v>4.1135000000000002</v>
      </c>
      <c r="O17" s="10">
        <f>INDEX([2]Data!$B$106:$CO$106,MATCH($A$7:$A$70,[2]Data!$B$102:$CO$102,0))</f>
        <v>19116.7</v>
      </c>
      <c r="P17" s="11">
        <f>INDEX([6]Data!$B$44:$EL$44,MATCH($A$7:$A$70,[6]Data!$B$40:$EL$40,0))</f>
        <v>800</v>
      </c>
      <c r="Q17" s="6">
        <f>INDEX([7]Data!$B$16:$CO$16,MATCH($A$7:$A$70,[7]Data!$B$13:$CO$13,0))</f>
        <v>9419</v>
      </c>
      <c r="R17" s="6">
        <f>INDEX([7]Data!$B$30:$CO$30,MATCH($A$7:$A$70,[7]Data!$B$27:$CO$27,0))</f>
        <v>8609</v>
      </c>
      <c r="S17">
        <f>VLOOKUP($A$7:$A$70,[1]Trimestre!$F$3:$I$66,3,FALSE)</f>
        <v>98.2</v>
      </c>
      <c r="T17" s="10">
        <f>INDEX([2]Data!$B$222:$CO$222,MATCH($A$7:$A$70,[2]Data!$B$219:$CO$219,0))</f>
        <v>98.326999999999998</v>
      </c>
      <c r="U17" s="10">
        <f>INDEX([2]Data!$B$118:$CO$118,MATCH($A$7:$A$70,[2]Data!$B$115:$CO$115,0))</f>
        <v>2080958.2</v>
      </c>
      <c r="V17" s="10">
        <f>INDEX([2]Data!$B$144:$CO$144,MATCH($A$7:$A$70,[2]Data!$B$141:$CO$141,0))</f>
        <v>1167811.1000000001</v>
      </c>
      <c r="W17" s="10">
        <f>INDEX([2]Data!$B$170:$CO$170,MATCH($A$7:$A$70,[2]Data!$B$167:$CO$167,0))</f>
        <v>730874.9</v>
      </c>
      <c r="X17" s="10">
        <f>INDEX([2]Data!$B$183:$CO$183,MATCH($A$7:$A$70,[2]Data!$B$180:$CO$180,0))</f>
        <v>699325.1</v>
      </c>
      <c r="Y17" s="11">
        <f t="shared" si="6"/>
        <v>31549.800000000047</v>
      </c>
      <c r="Z17" s="10">
        <f>INDEX([2]Data!$B$105:$CO$105,MATCH($A$7:$A$70,[2]Data!$B$102:$CO$102,0))</f>
        <v>742520.9</v>
      </c>
      <c r="AA17" s="11">
        <f>INDEX([6]Data!$B$43:$EL$43,MATCH($A$7:$A$70,[6]Data!$B$40:$EL$40,0))</f>
        <v>13970</v>
      </c>
      <c r="AB17" s="6">
        <f>INDEX([7]Data!$B$15:$CO$15,MATCH($A$7:$A$70,[7]Data!$B$13:$CO$13,0))</f>
        <v>150032</v>
      </c>
      <c r="AC17" s="6">
        <f>INDEX([7]Data!$B$29:$CO$29,MATCH($A$7:$A$70,[7]Data!$B$27:$CO$27,0))</f>
        <v>136071</v>
      </c>
      <c r="AD17" s="5">
        <f>[8]Sheet3!B8</f>
        <v>1</v>
      </c>
      <c r="AE17" s="16">
        <f>INDEX([5]data!$E$6:$E$82,MATCH($A$7:$A$70,[5]data!$A$6:$A$82,0))</f>
        <v>1.2408999999999999</v>
      </c>
      <c r="AF17" s="16">
        <f>INDEX([9]Data!$B$14:$CO$14,MATCH($A$7:$A$70,[9]Data!$B$11:$CO$11,0))</f>
        <v>21451.85</v>
      </c>
      <c r="AG17" s="16">
        <f>INDEX([9]Data!$B$13:$CO$13,MATCH($A$7:$A$70,[9]Data!$B$11:$CO$11,0))</f>
        <v>311092.84999999998</v>
      </c>
      <c r="AL17">
        <f t="shared" si="2"/>
        <v>0.22227362911535042</v>
      </c>
      <c r="AM17" s="19">
        <f t="shared" si="3"/>
        <v>0.40003519637590862</v>
      </c>
      <c r="AN17" s="5">
        <f>(H17+I17)/F17</f>
        <v>0.71635978643747389</v>
      </c>
      <c r="AO17">
        <f t="shared" si="4"/>
        <v>0.68727954266452829</v>
      </c>
    </row>
    <row r="18" spans="1:41" ht="15.75" x14ac:dyDescent="0.3">
      <c r="A18" s="3" t="s">
        <v>124</v>
      </c>
      <c r="B18">
        <f>VLOOKUP($A$7:$A$70,[1]Trimestre!$F$3:$I$66,4,FALSE)</f>
        <v>95.56</v>
      </c>
      <c r="C18" s="10">
        <f>INDEX([2]Data!$B$223:$CO$223,MATCH($A$7:$A$70,[2]Data!$B$219:$CO$219,0))</f>
        <v>93.35</v>
      </c>
      <c r="D18" s="10">
        <f>INDEX([2]Data!$B$275:$CO$275,MATCH($A$7:$A$70,[2]Data!$B$271:$CO$271,0))</f>
        <v>101.267</v>
      </c>
      <c r="E18" s="10">
        <f>INDEX([2]Data!$B$288:$CO$288,MATCH($A$7:$A$70,[2]Data!$B$284:$CO$284,0))</f>
        <v>103.07599999999999</v>
      </c>
      <c r="F18" s="10">
        <f>INDEX([2]Data!$B$119:$CO$119,MATCH($A$7:$A$70,[2]Data!$B$115:$CO$115,0))</f>
        <v>71246.2</v>
      </c>
      <c r="G18" s="10">
        <f>INDEX([2]Data!$B$145:$CO$145,MATCH($A$7:$A$70,[2]Data!$B$141:$CO$141,0))</f>
        <v>47416.4</v>
      </c>
      <c r="H18" s="10">
        <f>INDEX([2]Data!$B$171:$CO$171,MATCH($A$7:$A$70,[2]Data!$B$167:$CO$167,0))</f>
        <v>22926.1</v>
      </c>
      <c r="I18" s="10">
        <f>INDEX([2]Data!$B$184:$CO$184,MATCH($A$7:$A$70,[2]Data!$B$180:$CO$180,0))</f>
        <v>28416.5</v>
      </c>
      <c r="J18" s="11">
        <f t="shared" si="5"/>
        <v>-5490.4000000000015</v>
      </c>
      <c r="K18" s="10">
        <f>INDEX([2]Data!$B$158:$CO$158,MATCH($A$7:$A$70,[2]Data!$B$115:$CO$115,0))</f>
        <v>14977.5</v>
      </c>
      <c r="L18" s="14">
        <f>VLOOKUP($A$7:$A$80,[3]Trimestre!$B$9:$I$68,6)</f>
        <v>17.833333333333332</v>
      </c>
      <c r="M18" s="14">
        <f>[4]Sheet2!$F21</f>
        <v>18.451999999999988</v>
      </c>
      <c r="N18" s="16">
        <f>INDEX([5]data!$C$6:$C$82,MATCH($A$7:$A$70,[5]data!$A$6:$A$82,0))</f>
        <v>3.9390000000000001</v>
      </c>
      <c r="O18" s="10">
        <f>INDEX([2]Data!$B$106:$CO$106,MATCH($A$7:$A$70,[2]Data!$B$102:$CO$102,0))</f>
        <v>20162.7</v>
      </c>
      <c r="P18" s="11">
        <f>INDEX([6]Data!$B$44:$EL$44,MATCH($A$7:$A$70,[6]Data!$B$40:$EL$40,0))</f>
        <v>793</v>
      </c>
      <c r="Q18" s="6">
        <f>INDEX([7]Data!$B$16:$CO$16,MATCH($A$7:$A$70,[7]Data!$B$13:$CO$13,0))</f>
        <v>9493</v>
      </c>
      <c r="R18" s="6">
        <f>INDEX([7]Data!$B$30:$CO$30,MATCH($A$7:$A$70,[7]Data!$B$27:$CO$27,0))</f>
        <v>8680</v>
      </c>
      <c r="S18">
        <f>VLOOKUP($A$7:$A$70,[1]Trimestre!$F$3:$I$66,3,FALSE)</f>
        <v>98.89</v>
      </c>
      <c r="T18" s="10">
        <f>INDEX([2]Data!$B$222:$CO$222,MATCH($A$7:$A$70,[2]Data!$B$219:$CO$219,0))</f>
        <v>98.863</v>
      </c>
      <c r="U18" s="10">
        <f>INDEX([2]Data!$B$118:$CO$118,MATCH($A$7:$A$70,[2]Data!$B$115:$CO$115,0))</f>
        <v>2088911.9</v>
      </c>
      <c r="V18" s="10">
        <f>INDEX([2]Data!$B$144:$CO$144,MATCH($A$7:$A$70,[2]Data!$B$141:$CO$141,0))</f>
        <v>1177498.5</v>
      </c>
      <c r="W18" s="10">
        <f>INDEX([2]Data!$B$170:$CO$170,MATCH($A$7:$A$70,[2]Data!$B$167:$CO$167,0))</f>
        <v>739636.8</v>
      </c>
      <c r="X18" s="10">
        <f>INDEX([2]Data!$B$183:$CO$183,MATCH($A$7:$A$70,[2]Data!$B$180:$CO$180,0))</f>
        <v>709852.9</v>
      </c>
      <c r="Y18" s="11">
        <f t="shared" si="6"/>
        <v>29783.900000000023</v>
      </c>
      <c r="Z18" s="10">
        <f>INDEX([2]Data!$B$105:$CO$105,MATCH($A$7:$A$70,[2]Data!$B$102:$CO$102,0))</f>
        <v>747759.7</v>
      </c>
      <c r="AA18" s="11">
        <f>INDEX([6]Data!$B$43:$EL$43,MATCH($A$7:$A$70,[6]Data!$B$40:$EL$40,0))</f>
        <v>14041</v>
      </c>
      <c r="AB18" s="6">
        <f>INDEX([7]Data!$B$15:$CO$15,MATCH($A$7:$A$70,[7]Data!$B$13:$CO$13,0))</f>
        <v>150643</v>
      </c>
      <c r="AC18" s="6">
        <f>INDEX([7]Data!$B$29:$CO$29,MATCH($A$7:$A$70,[7]Data!$B$27:$CO$27,0))</f>
        <v>136642</v>
      </c>
      <c r="AD18" s="5">
        <f>[8]Sheet3!B9</f>
        <v>1</v>
      </c>
      <c r="AE18" s="16">
        <f>INDEX([5]data!$E$6:$E$82,MATCH($A$7:$A$70,[5]data!$A$6:$A$82,0))</f>
        <v>1.3621000000000001</v>
      </c>
      <c r="AF18" s="16">
        <f>INDEX([9]Data!$B$14:$CO$14,MATCH($A$7:$A$70,[9]Data!$B$11:$CO$11,0))</f>
        <v>21451.85</v>
      </c>
      <c r="AG18" s="16">
        <f>INDEX([9]Data!$B$13:$CO$13,MATCH($A$7:$A$70,[9]Data!$B$11:$CO$11,0))</f>
        <v>311673</v>
      </c>
      <c r="AL18">
        <f t="shared" si="2"/>
        <v>0.21022173814182371</v>
      </c>
      <c r="AM18" s="19">
        <f t="shared" si="3"/>
        <v>0.39884934214035278</v>
      </c>
      <c r="AN18" s="5">
        <f>(H18+I18)/F18</f>
        <v>0.72063632867437144</v>
      </c>
      <c r="AO18">
        <f t="shared" si="4"/>
        <v>0.69389699967720053</v>
      </c>
    </row>
    <row r="19" spans="1:41" ht="15.75" x14ac:dyDescent="0.3">
      <c r="A19" s="3" t="s">
        <v>108</v>
      </c>
      <c r="B19">
        <f>VLOOKUP($A$7:$A$70,[1]Trimestre!$F$3:$I$66,4,FALSE)</f>
        <v>97.21</v>
      </c>
      <c r="C19" s="10">
        <f>INDEX([2]Data!$B$223:$CO$223,MATCH($A$7:$A$70,[2]Data!$B$219:$CO$219,0))</f>
        <v>96.004000000000005</v>
      </c>
      <c r="D19" s="10">
        <f>INDEX([2]Data!$B$275:$CO$275,MATCH($A$7:$A$70,[2]Data!$B$271:$CO$271,0))</f>
        <v>97.754000000000005</v>
      </c>
      <c r="E19" s="10">
        <f>INDEX([2]Data!$B$288:$CO$288,MATCH($A$7:$A$70,[2]Data!$B$284:$CO$284,0))</f>
        <v>97.438000000000002</v>
      </c>
      <c r="F19" s="10">
        <f>INDEX([2]Data!$B$119:$CO$119,MATCH($A$7:$A$70,[2]Data!$B$115:$CO$115,0))</f>
        <v>70708.800000000003</v>
      </c>
      <c r="G19" s="10">
        <f>INDEX([2]Data!$B$145:$CO$145,MATCH($A$7:$A$70,[2]Data!$B$141:$CO$141,0))</f>
        <v>48268.3</v>
      </c>
      <c r="H19" s="10">
        <f>INDEX([2]Data!$B$171:$CO$171,MATCH($A$7:$A$70,[2]Data!$B$167:$CO$167,0))</f>
        <v>23001.9</v>
      </c>
      <c r="I19" s="10">
        <f>INDEX([2]Data!$B$184:$CO$184,MATCH($A$7:$A$70,[2]Data!$B$180:$CO$180,0))</f>
        <v>29293.200000000001</v>
      </c>
      <c r="J19" s="11">
        <f t="shared" ref="J19:J26" si="7">H19-I19</f>
        <v>-6291.2999999999993</v>
      </c>
      <c r="K19" s="10">
        <f>INDEX([2]Data!$B$158:$CO$158,MATCH($A$7:$A$70,[2]Data!$B$115:$CO$115,0))</f>
        <v>15909.3</v>
      </c>
      <c r="L19" s="14">
        <f>VLOOKUP($A$7:$A$80,[3]Trimestre!$B$9:$I$68,6)</f>
        <v>15.583333333333334</v>
      </c>
      <c r="M19" s="14">
        <f>[4]Sheet2!$F22</f>
        <v>13.840156249999996</v>
      </c>
      <c r="N19" s="16">
        <f>INDEX([5]data!$C$6:$C$82,MATCH($A$7:$A$70,[5]data!$A$6:$A$82,0))</f>
        <v>3.6766999999999999</v>
      </c>
      <c r="O19" s="10">
        <f>INDEX([2]Data!$B$106:$CO$106,MATCH($A$7:$A$70,[2]Data!$B$102:$CO$102,0))</f>
        <v>21954.5</v>
      </c>
      <c r="P19" s="11">
        <f>INDEX([6]Data!$B$44:$EL$44,MATCH($A$7:$A$70,[6]Data!$B$40:$EL$40,0))</f>
        <v>793</v>
      </c>
      <c r="Q19" s="6">
        <f>INDEX([7]Data!$B$16:$CO$16,MATCH($A$7:$A$70,[7]Data!$B$13:$CO$13,0))</f>
        <v>9566</v>
      </c>
      <c r="R19" s="6">
        <f>INDEX([7]Data!$B$30:$CO$30,MATCH($A$7:$A$70,[7]Data!$B$27:$CO$27,0))</f>
        <v>8794</v>
      </c>
      <c r="S19">
        <f>VLOOKUP($A$7:$A$70,[1]Trimestre!$F$3:$I$66,3,FALSE)</f>
        <v>99.36</v>
      </c>
      <c r="T19" s="10">
        <f>INDEX([2]Data!$B$222:$CO$222,MATCH($A$7:$A$70,[2]Data!$B$219:$CO$219,0))</f>
        <v>99.251999999999995</v>
      </c>
      <c r="U19" s="10">
        <f>INDEX([2]Data!$B$118:$CO$118,MATCH($A$7:$A$70,[2]Data!$B$115:$CO$115,0))</f>
        <v>2092532.9</v>
      </c>
      <c r="V19" s="10">
        <f>INDEX([2]Data!$B$144:$CO$144,MATCH($A$7:$A$70,[2]Data!$B$141:$CO$141,0))</f>
        <v>1180982.3</v>
      </c>
      <c r="W19" s="10">
        <f>INDEX([2]Data!$B$170:$CO$170,MATCH($A$7:$A$70,[2]Data!$B$167:$CO$167,0))</f>
        <v>743935.6</v>
      </c>
      <c r="X19" s="10">
        <f>INDEX([2]Data!$B$183:$CO$183,MATCH($A$7:$A$70,[2]Data!$B$180:$CO$180,0))</f>
        <v>709323.2</v>
      </c>
      <c r="Y19" s="11">
        <f t="shared" si="6"/>
        <v>34612.400000000023</v>
      </c>
      <c r="Z19" s="10">
        <f>INDEX([2]Data!$B$105:$CO$105,MATCH($A$7:$A$70,[2]Data!$B$102:$CO$102,0))</f>
        <v>753786.5</v>
      </c>
      <c r="AA19" s="11">
        <f>INDEX([6]Data!$B$43:$EL$43,MATCH($A$7:$A$70,[6]Data!$B$40:$EL$40,0))</f>
        <v>13979</v>
      </c>
      <c r="AB19" s="6">
        <f>INDEX([7]Data!$B$15:$CO$15,MATCH($A$7:$A$70,[7]Data!$B$13:$CO$13,0))</f>
        <v>151158</v>
      </c>
      <c r="AC19" s="6">
        <f>INDEX([7]Data!$B$29:$CO$29,MATCH($A$7:$A$70,[7]Data!$B$27:$CO$27,0))</f>
        <v>137317</v>
      </c>
      <c r="AD19" s="5">
        <f>[8]Sheet3!B10</f>
        <v>1</v>
      </c>
      <c r="AE19" s="16">
        <f>INDEX([5]data!$E$6:$E$82,MATCH($A$7:$A$70,[5]data!$A$6:$A$82,0))</f>
        <v>1.2964</v>
      </c>
      <c r="AF19" s="16">
        <f>INDEX([9]Data!$B$14:$CO$14,MATCH($A$7:$A$70,[9]Data!$B$11:$CO$11,0))</f>
        <v>21382.35</v>
      </c>
      <c r="AG19" s="16">
        <f>INDEX([9]Data!$B$13:$CO$13,MATCH($A$7:$A$70,[9]Data!$B$11:$CO$11,0))</f>
        <v>312039.51</v>
      </c>
      <c r="AL19">
        <f t="shared" si="2"/>
        <v>0.22499745434797364</v>
      </c>
      <c r="AM19" s="19">
        <f t="shared" si="3"/>
        <v>0.41427941076641095</v>
      </c>
      <c r="AN19" s="5">
        <f>(H19+I19)/F19</f>
        <v>0.73958404045889625</v>
      </c>
      <c r="AO19">
        <f t="shared" si="4"/>
        <v>0.69449746763838216</v>
      </c>
    </row>
    <row r="20" spans="1:41" ht="15.75" x14ac:dyDescent="0.3">
      <c r="A20" s="3" t="s">
        <v>109</v>
      </c>
      <c r="B20">
        <f>VLOOKUP($A$7:$A$70,[1]Trimestre!$F$3:$I$66,4,FALSE)</f>
        <v>99.56</v>
      </c>
      <c r="C20" s="10">
        <f>INDEX([2]Data!$B$223:$CO$223,MATCH($A$7:$A$70,[2]Data!$B$219:$CO$219,0))</f>
        <v>98.694000000000003</v>
      </c>
      <c r="D20" s="10">
        <f>INDEX([2]Data!$B$275:$CO$275,MATCH($A$7:$A$70,[2]Data!$B$271:$CO$271,0))</f>
        <v>100.048</v>
      </c>
      <c r="E20" s="10">
        <f>INDEX([2]Data!$B$288:$CO$288,MATCH($A$7:$A$70,[2]Data!$B$284:$CO$284,0))</f>
        <v>99.316999999999993</v>
      </c>
      <c r="F20" s="10">
        <f>INDEX([2]Data!$B$119:$CO$119,MATCH($A$7:$A$70,[2]Data!$B$115:$CO$115,0))</f>
        <v>71530.100000000006</v>
      </c>
      <c r="G20" s="10">
        <f>INDEX([2]Data!$B$145:$CO$145,MATCH($A$7:$A$70,[2]Data!$B$141:$CO$141,0))</f>
        <v>49700.1</v>
      </c>
      <c r="H20" s="10">
        <f>INDEX([2]Data!$B$171:$CO$171,MATCH($A$7:$A$70,[2]Data!$B$167:$CO$167,0))</f>
        <v>23335.5</v>
      </c>
      <c r="I20" s="10">
        <f>INDEX([2]Data!$B$184:$CO$184,MATCH($A$7:$A$70,[2]Data!$B$180:$CO$180,0))</f>
        <v>30888.1</v>
      </c>
      <c r="J20" s="11">
        <f t="shared" si="7"/>
        <v>-7552.5999999999985</v>
      </c>
      <c r="K20" s="10">
        <f>INDEX([2]Data!$B$158:$CO$158,MATCH($A$7:$A$70,[2]Data!$B$115:$CO$115,0))</f>
        <v>17021.7</v>
      </c>
      <c r="L20" s="14">
        <f>VLOOKUP($A$7:$A$80,[3]Trimestre!$B$9:$I$68,6)</f>
        <v>12.5</v>
      </c>
      <c r="M20" s="14">
        <f>[4]Sheet2!$F23</f>
        <v>9.8403174603174577</v>
      </c>
      <c r="N20" s="16">
        <f>INDEX([5]data!$C$6:$C$82,MATCH($A$7:$A$70,[5]data!$A$6:$A$82,0))</f>
        <v>3.6030000000000002</v>
      </c>
      <c r="O20" s="10">
        <f>INDEX([2]Data!$B$106:$CO$106,MATCH($A$7:$A$70,[2]Data!$B$102:$CO$102,0))</f>
        <v>23199.8</v>
      </c>
      <c r="P20" s="11">
        <f>INDEX([6]Data!$B$44:$EL$44,MATCH($A$7:$A$70,[6]Data!$B$40:$EL$40,0))</f>
        <v>726</v>
      </c>
      <c r="Q20" s="6">
        <f>INDEX([7]Data!$B$16:$CO$16,MATCH($A$7:$A$70,[7]Data!$B$13:$CO$13,0))</f>
        <v>9414</v>
      </c>
      <c r="R20" s="6">
        <f>INDEX([7]Data!$B$30:$CO$30,MATCH($A$7:$A$70,[7]Data!$B$27:$CO$27,0))</f>
        <v>8688</v>
      </c>
      <c r="S20">
        <f>VLOOKUP($A$7:$A$70,[1]Trimestre!$F$3:$I$66,3,FALSE)</f>
        <v>100.1</v>
      </c>
      <c r="T20" s="10">
        <f>INDEX([2]Data!$B$222:$CO$222,MATCH($A$7:$A$70,[2]Data!$B$219:$CO$219,0))</f>
        <v>99.753</v>
      </c>
      <c r="U20" s="10">
        <f>INDEX([2]Data!$B$118:$CO$118,MATCH($A$7:$A$70,[2]Data!$B$115:$CO$115,0))</f>
        <v>2106672.4</v>
      </c>
      <c r="V20" s="10">
        <f>INDEX([2]Data!$B$144:$CO$144,MATCH($A$7:$A$70,[2]Data!$B$141:$CO$141,0))</f>
        <v>1187474.8</v>
      </c>
      <c r="W20" s="10">
        <f>INDEX([2]Data!$B$170:$CO$170,MATCH($A$7:$A$70,[2]Data!$B$167:$CO$167,0))</f>
        <v>756894.2</v>
      </c>
      <c r="X20" s="10">
        <f>INDEX([2]Data!$B$183:$CO$183,MATCH($A$7:$A$70,[2]Data!$B$180:$CO$180,0))</f>
        <v>729380</v>
      </c>
      <c r="Y20" s="11">
        <f t="shared" si="6"/>
        <v>27514.199999999953</v>
      </c>
      <c r="Z20" s="10">
        <f>INDEX([2]Data!$B$105:$CO$105,MATCH($A$7:$A$70,[2]Data!$B$102:$CO$102,0))</f>
        <v>760636.3</v>
      </c>
      <c r="AA20" s="11">
        <f>INDEX([6]Data!$B$43:$EL$43,MATCH($A$7:$A$70,[6]Data!$B$40:$EL$40,0))</f>
        <v>14072</v>
      </c>
      <c r="AB20" s="6">
        <f>INDEX([7]Data!$B$15:$CO$15,MATCH($A$7:$A$70,[7]Data!$B$13:$CO$13,0))</f>
        <v>151697</v>
      </c>
      <c r="AC20" s="6">
        <f>INDEX([7]Data!$B$29:$CO$29,MATCH($A$7:$A$70,[7]Data!$B$27:$CO$27,0))</f>
        <v>137827</v>
      </c>
      <c r="AD20" s="5">
        <f>[8]Sheet3!B11</f>
        <v>1</v>
      </c>
      <c r="AE20" s="16">
        <f>INDEX([5]data!$E$6:$E$82,MATCH($A$7:$A$70,[5]data!$A$6:$A$82,0))</f>
        <v>1.2092000000000001</v>
      </c>
      <c r="AF20" s="16">
        <f>INDEX([9]Data!$B$14:$CO$14,MATCH($A$7:$A$70,[9]Data!$B$11:$CO$11,0))</f>
        <v>21382.35</v>
      </c>
      <c r="AG20" s="16">
        <f>INDEX([9]Data!$B$13:$CO$13,MATCH($A$7:$A$70,[9]Data!$B$11:$CO$11,0))</f>
        <v>312475.71999999997</v>
      </c>
      <c r="AL20">
        <f t="shared" si="2"/>
        <v>0.23796555575904407</v>
      </c>
      <c r="AM20" s="19">
        <f t="shared" si="3"/>
        <v>0.4318196116040659</v>
      </c>
      <c r="AN20" s="5">
        <f>(H20+I20)/F20</f>
        <v>0.75805290360281885</v>
      </c>
      <c r="AO20">
        <f t="shared" si="4"/>
        <v>0.70550798500991418</v>
      </c>
    </row>
    <row r="21" spans="1:41" ht="15.75" x14ac:dyDescent="0.3">
      <c r="A21" s="3" t="s">
        <v>110</v>
      </c>
      <c r="B21">
        <f>VLOOKUP($A$7:$A$70,[1]Trimestre!$F$3:$I$66,4,FALSE)</f>
        <v>101.23</v>
      </c>
      <c r="C21" s="10">
        <f>INDEX([2]Data!$B$223:$CO$223,MATCH($A$7:$A$70,[2]Data!$B$219:$CO$219,0))</f>
        <v>101.86799999999999</v>
      </c>
      <c r="D21" s="10">
        <f>INDEX([2]Data!$B$275:$CO$275,MATCH($A$7:$A$70,[2]Data!$B$271:$CO$271,0))</f>
        <v>101.148</v>
      </c>
      <c r="E21" s="10">
        <f>INDEX([2]Data!$B$288:$CO$288,MATCH($A$7:$A$70,[2]Data!$B$284:$CO$284,0))</f>
        <v>100.651</v>
      </c>
      <c r="F21" s="10">
        <f>INDEX([2]Data!$B$119:$CO$119,MATCH($A$7:$A$70,[2]Data!$B$115:$CO$115,0))</f>
        <v>72526.8</v>
      </c>
      <c r="G21" s="10">
        <f>INDEX([2]Data!$B$145:$CO$145,MATCH($A$7:$A$70,[2]Data!$B$141:$CO$141,0))</f>
        <v>49575.6</v>
      </c>
      <c r="H21" s="10">
        <f>INDEX([2]Data!$B$171:$CO$171,MATCH($A$7:$A$70,[2]Data!$B$167:$CO$167,0))</f>
        <v>24215.9</v>
      </c>
      <c r="I21" s="10">
        <f>INDEX([2]Data!$B$184:$CO$184,MATCH($A$7:$A$70,[2]Data!$B$180:$CO$180,0))</f>
        <v>31631.1</v>
      </c>
      <c r="J21" s="11">
        <f t="shared" si="7"/>
        <v>-7415.1999999999971</v>
      </c>
      <c r="K21" s="10">
        <f>INDEX([2]Data!$B$158:$CO$158,MATCH($A$7:$A$70,[2]Data!$B$115:$CO$115,0))</f>
        <v>17348.599999999999</v>
      </c>
      <c r="L21" s="14">
        <f>VLOOKUP($A$7:$A$80,[3]Trimestre!$B$9:$I$68,6)</f>
        <v>9.5</v>
      </c>
      <c r="M21" s="14">
        <f>[4]Sheet2!$F24</f>
        <v>8.5693846153846156</v>
      </c>
      <c r="N21" s="16">
        <f>INDEX([5]data!$C$6:$C$82,MATCH($A$7:$A$70,[5]data!$A$6:$A$82,0))</f>
        <v>3.5602999999999998</v>
      </c>
      <c r="O21" s="10">
        <f>INDEX([2]Data!$B$106:$CO$106,MATCH($A$7:$A$70,[2]Data!$B$102:$CO$102,0))</f>
        <v>23520.5</v>
      </c>
      <c r="P21" s="11">
        <f>INDEX([6]Data!$B$44:$EL$44,MATCH($A$7:$A$70,[6]Data!$B$40:$EL$40,0))</f>
        <v>624</v>
      </c>
      <c r="Q21" s="6">
        <f>INDEX([7]Data!$B$16:$CO$16,MATCH($A$7:$A$70,[7]Data!$B$13:$CO$13,0))</f>
        <v>9076</v>
      </c>
      <c r="R21" s="6">
        <f>INDEX([7]Data!$B$30:$CO$30,MATCH($A$7:$A$70,[7]Data!$B$27:$CO$27,0))</f>
        <v>8438</v>
      </c>
      <c r="S21">
        <f>VLOOKUP($A$7:$A$70,[1]Trimestre!$F$3:$I$66,3,FALSE)</f>
        <v>100.75</v>
      </c>
      <c r="T21" s="10">
        <f>INDEX([2]Data!$B$222:$CO$222,MATCH($A$7:$A$70,[2]Data!$B$219:$CO$219,0))</f>
        <v>100.102</v>
      </c>
      <c r="U21" s="10">
        <f>INDEX([2]Data!$B$118:$CO$118,MATCH($A$7:$A$70,[2]Data!$B$115:$CO$115,0))</f>
        <v>2122466.1</v>
      </c>
      <c r="V21" s="10">
        <f>INDEX([2]Data!$B$144:$CO$144,MATCH($A$7:$A$70,[2]Data!$B$141:$CO$141,0))</f>
        <v>1194451.7</v>
      </c>
      <c r="W21" s="10">
        <f>INDEX([2]Data!$B$170:$CO$170,MATCH($A$7:$A$70,[2]Data!$B$167:$CO$167,0))</f>
        <v>774737.2</v>
      </c>
      <c r="X21" s="10">
        <f>INDEX([2]Data!$B$183:$CO$183,MATCH($A$7:$A$70,[2]Data!$B$180:$CO$180,0))</f>
        <v>742069.5</v>
      </c>
      <c r="Y21" s="11">
        <f t="shared" si="6"/>
        <v>32667.699999999953</v>
      </c>
      <c r="Z21" s="10">
        <f>INDEX([2]Data!$B$105:$CO$105,MATCH($A$7:$A$70,[2]Data!$B$102:$CO$102,0))</f>
        <v>768740.8</v>
      </c>
      <c r="AA21" s="11">
        <f>INDEX([6]Data!$B$43:$EL$43,MATCH($A$7:$A$70,[6]Data!$B$40:$EL$40,0))</f>
        <v>13836</v>
      </c>
      <c r="AB21" s="6">
        <f>INDEX([7]Data!$B$15:$CO$15,MATCH($A$7:$A$70,[7]Data!$B$13:$CO$13,0))</f>
        <v>151720</v>
      </c>
      <c r="AC21" s="6">
        <f>INDEX([7]Data!$B$29:$CO$29,MATCH($A$7:$A$70,[7]Data!$B$27:$CO$27,0))</f>
        <v>138054</v>
      </c>
      <c r="AD21" s="5">
        <f>[8]Sheet3!B12</f>
        <v>1</v>
      </c>
      <c r="AE21" s="16">
        <f>INDEX([5]data!$E$6:$E$82,MATCH($A$7:$A$70,[5]data!$A$6:$A$82,0))</f>
        <v>1.2041999999999999</v>
      </c>
      <c r="AF21" s="16">
        <f>INDEX([9]Data!$B$14:$CO$14,MATCH($A$7:$A$70,[9]Data!$B$11:$CO$11,0))</f>
        <v>21319.67</v>
      </c>
      <c r="AG21" s="16">
        <f>INDEX([9]Data!$B$13:$CO$13,MATCH($A$7:$A$70,[9]Data!$B$11:$CO$11,0))</f>
        <v>312925.52</v>
      </c>
      <c r="AL21">
        <f t="shared" si="2"/>
        <v>0.23920261199997792</v>
      </c>
      <c r="AM21" s="19">
        <f t="shared" si="3"/>
        <v>0.43612981684011976</v>
      </c>
      <c r="AN21" s="5">
        <f>(H21+I21)/F21</f>
        <v>0.77001880684105739</v>
      </c>
      <c r="AO21">
        <f t="shared" si="4"/>
        <v>0.71464354601470426</v>
      </c>
    </row>
    <row r="22" spans="1:41" ht="15.75" x14ac:dyDescent="0.3">
      <c r="A22" s="3" t="s">
        <v>111</v>
      </c>
      <c r="B22">
        <f>VLOOKUP($A$7:$A$70,[1]Trimestre!$F$3:$I$66,4,FALSE)</f>
        <v>103.9</v>
      </c>
      <c r="C22" s="10">
        <f>INDEX([2]Data!$B$223:$CO$223,MATCH($A$7:$A$70,[2]Data!$B$219:$CO$219,0))</f>
        <v>103.244</v>
      </c>
      <c r="D22" s="10">
        <f>INDEX([2]Data!$B$275:$CO$275,MATCH($A$7:$A$70,[2]Data!$B$271:$CO$271,0))</f>
        <v>100.90900000000001</v>
      </c>
      <c r="E22" s="10">
        <f>INDEX([2]Data!$B$288:$CO$288,MATCH($A$7:$A$70,[2]Data!$B$284:$CO$284,0))</f>
        <v>102.291</v>
      </c>
      <c r="F22" s="10">
        <f>INDEX([2]Data!$B$119:$CO$119,MATCH($A$7:$A$70,[2]Data!$B$115:$CO$115,0))</f>
        <v>74147.899999999994</v>
      </c>
      <c r="G22" s="10">
        <f>INDEX([2]Data!$B$145:$CO$145,MATCH($A$7:$A$70,[2]Data!$B$141:$CO$141,0))</f>
        <v>52316.6</v>
      </c>
      <c r="H22" s="10">
        <f>INDEX([2]Data!$B$171:$CO$171,MATCH($A$7:$A$70,[2]Data!$B$167:$CO$167,0))</f>
        <v>25034</v>
      </c>
      <c r="I22" s="10">
        <f>INDEX([2]Data!$B$184:$CO$184,MATCH($A$7:$A$70,[2]Data!$B$180:$CO$180,0))</f>
        <v>32990.5</v>
      </c>
      <c r="J22" s="11">
        <f t="shared" si="7"/>
        <v>-7956.5</v>
      </c>
      <c r="K22" s="10">
        <f>INDEX([2]Data!$B$158:$CO$158,MATCH($A$7:$A$70,[2]Data!$B$115:$CO$115,0))</f>
        <v>18621.3</v>
      </c>
      <c r="L22" s="14">
        <f>VLOOKUP($A$7:$A$80,[3]Trimestre!$B$9:$I$68,6)</f>
        <v>7.5</v>
      </c>
      <c r="M22" s="14">
        <f>[4]Sheet2!$F25</f>
        <v>6.9647619047619092</v>
      </c>
      <c r="N22" s="16">
        <f>INDEX([5]data!$C$6:$C$82,MATCH($A$7:$A$70,[5]data!$A$6:$A$82,0))</f>
        <v>3.6802000000000001</v>
      </c>
      <c r="O22" s="10">
        <f>INDEX([2]Data!$B$106:$CO$106,MATCH($A$7:$A$70,[2]Data!$B$102:$CO$102,0))</f>
        <v>24007.4</v>
      </c>
      <c r="P22" s="11">
        <f>INDEX([6]Data!$B$44:$EL$44,MATCH($A$7:$A$70,[6]Data!$B$40:$EL$40,0))</f>
        <v>655</v>
      </c>
      <c r="Q22" s="6">
        <f>INDEX([7]Data!$B$16:$CO$16,MATCH($A$7:$A$70,[7]Data!$B$13:$CO$13,0))</f>
        <v>9378</v>
      </c>
      <c r="R22" s="6">
        <f>INDEX([7]Data!$B$30:$CO$30,MATCH($A$7:$A$70,[7]Data!$B$27:$CO$27,0))</f>
        <v>8700</v>
      </c>
      <c r="S22">
        <f>VLOOKUP($A$7:$A$70,[1]Trimestre!$F$3:$I$66,3,FALSE)</f>
        <v>101.12</v>
      </c>
      <c r="T22" s="10">
        <f>INDEX([2]Data!$B$222:$CO$222,MATCH($A$7:$A$70,[2]Data!$B$219:$CO$219,0))</f>
        <v>100.875</v>
      </c>
      <c r="U22" s="10">
        <f>INDEX([2]Data!$B$118:$CO$118,MATCH($A$7:$A$70,[2]Data!$B$115:$CO$115,0))</f>
        <v>2135291.7999999998</v>
      </c>
      <c r="V22" s="10">
        <f>INDEX([2]Data!$B$144:$CO$144,MATCH($A$7:$A$70,[2]Data!$B$141:$CO$141,0))</f>
        <v>1200093.3999999999</v>
      </c>
      <c r="W22" s="10">
        <f>INDEX([2]Data!$B$170:$CO$170,MATCH($A$7:$A$70,[2]Data!$B$167:$CO$167,0))</f>
        <v>788512.7</v>
      </c>
      <c r="X22" s="10">
        <f>INDEX([2]Data!$B$183:$CO$183,MATCH($A$7:$A$70,[2]Data!$B$180:$CO$180,0))</f>
        <v>761338.2</v>
      </c>
      <c r="Y22" s="11">
        <f t="shared" si="6"/>
        <v>27174.5</v>
      </c>
      <c r="Z22" s="10">
        <f>INDEX([2]Data!$B$105:$CO$105,MATCH($A$7:$A$70,[2]Data!$B$102:$CO$102,0))</f>
        <v>779472.6</v>
      </c>
      <c r="AA22" s="11">
        <f>INDEX([6]Data!$B$43:$EL$43,MATCH($A$7:$A$70,[6]Data!$B$40:$EL$40,0))</f>
        <v>13764</v>
      </c>
      <c r="AB22" s="6">
        <f>INDEX([7]Data!$B$15:$CO$15,MATCH($A$7:$A$70,[7]Data!$B$13:$CO$13,0))</f>
        <v>152373</v>
      </c>
      <c r="AC22" s="6">
        <f>INDEX([7]Data!$B$29:$CO$29,MATCH($A$7:$A$70,[7]Data!$B$27:$CO$27,0))</f>
        <v>138741</v>
      </c>
      <c r="AD22" s="5">
        <f>[8]Sheet3!B13</f>
        <v>1</v>
      </c>
      <c r="AE22" s="16">
        <f>INDEX([5]data!$E$6:$E$82,MATCH($A$7:$A$70,[5]data!$A$6:$A$82,0))</f>
        <v>1.1797</v>
      </c>
      <c r="AF22" s="16">
        <f>INDEX([9]Data!$B$14:$CO$14,MATCH($A$7:$A$70,[9]Data!$B$11:$CO$11,0))</f>
        <v>21319.67</v>
      </c>
      <c r="AG22" s="16">
        <f>INDEX([9]Data!$B$13:$CO$13,MATCH($A$7:$A$70,[9]Data!$B$11:$CO$11,0))</f>
        <v>313386.96999999997</v>
      </c>
      <c r="AL22">
        <f t="shared" si="2"/>
        <v>0.25113725405574533</v>
      </c>
      <c r="AM22" s="19">
        <f t="shared" si="3"/>
        <v>0.44492831219764822</v>
      </c>
      <c r="AN22" s="5">
        <f>(H22+I22)/F22</f>
        <v>0.78255082072452498</v>
      </c>
      <c r="AO22">
        <f t="shared" si="4"/>
        <v>0.72582627816956913</v>
      </c>
    </row>
    <row r="23" spans="1:41" ht="15.75" x14ac:dyDescent="0.3">
      <c r="A23" s="3" t="s">
        <v>112</v>
      </c>
      <c r="B23">
        <f>VLOOKUP($A$7:$A$70,[1]Trimestre!$F$3:$I$66,4,FALSE)</f>
        <v>105.43</v>
      </c>
      <c r="C23" s="10">
        <f>INDEX([2]Data!$B$223:$CO$223,MATCH($A$7:$A$70,[2]Data!$B$219:$CO$219,0))</f>
        <v>105.986</v>
      </c>
      <c r="D23" s="10">
        <f>INDEX([2]Data!$B$275:$CO$275,MATCH($A$7:$A$70,[2]Data!$B$271:$CO$271,0))</f>
        <v>105.5</v>
      </c>
      <c r="E23" s="10">
        <f>INDEX([2]Data!$B$288:$CO$288,MATCH($A$7:$A$70,[2]Data!$B$284:$CO$284,0))</f>
        <v>97.968999999999994</v>
      </c>
      <c r="F23" s="10">
        <f>INDEX([2]Data!$B$119:$CO$119,MATCH($A$7:$A$70,[2]Data!$B$115:$CO$115,0))</f>
        <v>76031.199999999997</v>
      </c>
      <c r="G23" s="10">
        <f>INDEX([2]Data!$B$145:$CO$145,MATCH($A$7:$A$70,[2]Data!$B$141:$CO$141,0))</f>
        <v>53849.8</v>
      </c>
      <c r="H23" s="10">
        <f>INDEX([2]Data!$B$171:$CO$171,MATCH($A$7:$A$70,[2]Data!$B$167:$CO$167,0))</f>
        <v>25701.200000000001</v>
      </c>
      <c r="I23" s="10">
        <f>INDEX([2]Data!$B$184:$CO$184,MATCH($A$7:$A$70,[2]Data!$B$180:$CO$180,0))</f>
        <v>35420.6</v>
      </c>
      <c r="J23" s="11">
        <f t="shared" si="7"/>
        <v>-9719.3999999999978</v>
      </c>
      <c r="K23" s="10">
        <f>INDEX([2]Data!$B$158:$CO$158,MATCH($A$7:$A$70,[2]Data!$B$115:$CO$115,0))</f>
        <v>19116.2</v>
      </c>
      <c r="L23" s="14">
        <f>VLOOKUP($A$7:$A$80,[3]Trimestre!$B$9:$I$68,6)</f>
        <v>8.1666666666666661</v>
      </c>
      <c r="M23" s="14">
        <f>[4]Sheet2!$F26</f>
        <v>8.1825000000000045</v>
      </c>
      <c r="N23" s="16">
        <f>INDEX([5]data!$C$6:$C$82,MATCH($A$7:$A$70,[5]data!$A$6:$A$82,0))</f>
        <v>3.5198</v>
      </c>
      <c r="O23" s="10">
        <f>INDEX([2]Data!$B$106:$CO$106,MATCH($A$7:$A$70,[2]Data!$B$102:$CO$102,0))</f>
        <v>26000.799999999999</v>
      </c>
      <c r="P23" s="11">
        <f>INDEX([6]Data!$B$44:$EL$44,MATCH($A$7:$A$70,[6]Data!$B$40:$EL$40,0))</f>
        <v>712</v>
      </c>
      <c r="Q23" s="6">
        <f>INDEX([7]Data!$B$16:$CO$16,MATCH($A$7:$A$70,[7]Data!$B$13:$CO$13,0))</f>
        <v>9580</v>
      </c>
      <c r="R23" s="6">
        <f>INDEX([7]Data!$B$30:$CO$30,MATCH($A$7:$A$70,[7]Data!$B$27:$CO$27,0))</f>
        <v>8868</v>
      </c>
      <c r="S23">
        <f>VLOOKUP($A$7:$A$70,[1]Trimestre!$F$3:$I$66,3,FALSE)</f>
        <v>101.53</v>
      </c>
      <c r="T23" s="10">
        <f>INDEX([2]Data!$B$222:$CO$222,MATCH($A$7:$A$70,[2]Data!$B$219:$CO$219,0))</f>
        <v>101.14100000000001</v>
      </c>
      <c r="U23" s="10">
        <f>INDEX([2]Data!$B$118:$CO$118,MATCH($A$7:$A$70,[2]Data!$B$115:$CO$115,0))</f>
        <v>2154495.7999999998</v>
      </c>
      <c r="V23" s="10">
        <f>INDEX([2]Data!$B$144:$CO$144,MATCH($A$7:$A$70,[2]Data!$B$141:$CO$141,0))</f>
        <v>1206972.8</v>
      </c>
      <c r="W23" s="10">
        <f>INDEX([2]Data!$B$170:$CO$170,MATCH($A$7:$A$70,[2]Data!$B$167:$CO$167,0))</f>
        <v>809888.9</v>
      </c>
      <c r="X23" s="10">
        <f>INDEX([2]Data!$B$183:$CO$183,MATCH($A$7:$A$70,[2]Data!$B$180:$CO$180,0))</f>
        <v>780711.4</v>
      </c>
      <c r="Y23" s="11">
        <f t="shared" si="6"/>
        <v>29177.5</v>
      </c>
      <c r="Z23" s="10">
        <f>INDEX([2]Data!$B$105:$CO$105,MATCH($A$7:$A$70,[2]Data!$B$102:$CO$102,0))</f>
        <v>784675.1</v>
      </c>
      <c r="AA23" s="11">
        <f>INDEX([6]Data!$B$43:$EL$43,MATCH($A$7:$A$70,[6]Data!$B$40:$EL$40,0))</f>
        <v>13509</v>
      </c>
      <c r="AB23" s="6">
        <f>INDEX([7]Data!$B$15:$CO$15,MATCH($A$7:$A$70,[7]Data!$B$13:$CO$13,0))</f>
        <v>153037</v>
      </c>
      <c r="AC23" s="6">
        <f>INDEX([7]Data!$B$29:$CO$29,MATCH($A$7:$A$70,[7]Data!$B$27:$CO$27,0))</f>
        <v>139655</v>
      </c>
      <c r="AD23" s="5">
        <f>[8]Sheet3!B14</f>
        <v>1.25</v>
      </c>
      <c r="AE23" s="16">
        <f>INDEX([5]data!$E$6:$E$82,MATCH($A$7:$A$70,[5]data!$A$6:$A$82,0))</f>
        <v>1.2103999999999999</v>
      </c>
      <c r="AF23" s="16">
        <f>INDEX([9]Data!$B$14:$CO$14,MATCH($A$7:$A$70,[9]Data!$B$11:$CO$11,0))</f>
        <v>21257.02</v>
      </c>
      <c r="AG23" s="16">
        <f>INDEX([9]Data!$B$13:$CO$13,MATCH($A$7:$A$70,[9]Data!$B$11:$CO$11,0))</f>
        <v>313633.67</v>
      </c>
      <c r="AL23">
        <f t="shared" si="2"/>
        <v>0.25142573048958849</v>
      </c>
      <c r="AM23" s="19">
        <f t="shared" si="3"/>
        <v>0.46586927471879963</v>
      </c>
      <c r="AN23" s="5">
        <f>(H23+I23)/F23</f>
        <v>0.80390418670230124</v>
      </c>
      <c r="AO23">
        <f t="shared" si="4"/>
        <v>0.73827031828049983</v>
      </c>
    </row>
    <row r="24" spans="1:41" ht="15.75" x14ac:dyDescent="0.3">
      <c r="A24" s="3" t="s">
        <v>113</v>
      </c>
      <c r="B24">
        <f>VLOOKUP($A$7:$A$70,[1]Trimestre!$F$3:$I$66,4,FALSE)</f>
        <v>106.69</v>
      </c>
      <c r="C24" s="10">
        <f>INDEX([2]Data!$B$223:$CO$223,MATCH($A$7:$A$70,[2]Data!$B$219:$CO$219,0))</f>
        <v>108.642</v>
      </c>
      <c r="D24" s="10">
        <f>INDEX([2]Data!$B$275:$CO$275,MATCH($A$7:$A$70,[2]Data!$B$271:$CO$271,0))</f>
        <v>108.324</v>
      </c>
      <c r="E24" s="10">
        <f>INDEX([2]Data!$B$288:$CO$288,MATCH($A$7:$A$70,[2]Data!$B$284:$CO$284,0))</f>
        <v>96.724000000000004</v>
      </c>
      <c r="F24" s="10">
        <f>INDEX([2]Data!$B$119:$CO$119,MATCH($A$7:$A$70,[2]Data!$B$115:$CO$115,0))</f>
        <v>77266</v>
      </c>
      <c r="G24" s="10">
        <f>INDEX([2]Data!$B$145:$CO$145,MATCH($A$7:$A$70,[2]Data!$B$141:$CO$141,0))</f>
        <v>56312</v>
      </c>
      <c r="H24" s="10">
        <f>INDEX([2]Data!$B$171:$CO$171,MATCH($A$7:$A$70,[2]Data!$B$167:$CO$167,0))</f>
        <v>25587.599999999999</v>
      </c>
      <c r="I24" s="10">
        <f>INDEX([2]Data!$B$184:$CO$184,MATCH($A$7:$A$70,[2]Data!$B$180:$CO$180,0))</f>
        <v>38044.699999999997</v>
      </c>
      <c r="J24" s="11">
        <f t="shared" si="7"/>
        <v>-12457.099999999999</v>
      </c>
      <c r="K24" s="10">
        <f>INDEX([2]Data!$B$158:$CO$158,MATCH($A$7:$A$70,[2]Data!$B$115:$CO$115,0))</f>
        <v>19697.599999999999</v>
      </c>
      <c r="L24" s="14">
        <f>VLOOKUP($A$7:$A$80,[3]Trimestre!$B$9:$I$68,6)</f>
        <v>8.5833333333333339</v>
      </c>
      <c r="M24" s="14">
        <f>[4]Sheet2!$F27</f>
        <v>8.641269841269839</v>
      </c>
      <c r="N24" s="16">
        <f>INDEX([5]data!$C$6:$C$82,MATCH($A$7:$A$70,[5]data!$A$6:$A$82,0))</f>
        <v>3.5703</v>
      </c>
      <c r="O24" s="10">
        <f>INDEX([2]Data!$B$106:$CO$106,MATCH($A$7:$A$70,[2]Data!$B$102:$CO$102,0))</f>
        <v>25325.4</v>
      </c>
      <c r="P24" s="11">
        <f>INDEX([6]Data!$B$44:$EL$44,MATCH($A$7:$A$70,[6]Data!$B$40:$EL$40,0))</f>
        <v>702</v>
      </c>
      <c r="Q24" s="6">
        <f>INDEX([7]Data!$B$16:$CO$16,MATCH($A$7:$A$70,[7]Data!$B$13:$CO$13,0))</f>
        <v>9558</v>
      </c>
      <c r="R24" s="6">
        <f>INDEX([7]Data!$B$30:$CO$30,MATCH($A$7:$A$70,[7]Data!$B$27:$CO$27,0))</f>
        <v>8835</v>
      </c>
      <c r="S24">
        <f>VLOOKUP($A$7:$A$70,[1]Trimestre!$F$3:$I$66,3,FALSE)</f>
        <v>102.56</v>
      </c>
      <c r="T24" s="10">
        <f>INDEX([2]Data!$B$222:$CO$222,MATCH($A$7:$A$70,[2]Data!$B$219:$CO$219,0))</f>
        <v>101.723</v>
      </c>
      <c r="U24" s="10">
        <f>INDEX([2]Data!$B$118:$CO$118,MATCH($A$7:$A$70,[2]Data!$B$115:$CO$115,0))</f>
        <v>2177339</v>
      </c>
      <c r="V24" s="10">
        <f>INDEX([2]Data!$B$144:$CO$144,MATCH($A$7:$A$70,[2]Data!$B$141:$CO$141,0))</f>
        <v>1213134.6000000001</v>
      </c>
      <c r="W24" s="10">
        <f>INDEX([2]Data!$B$170:$CO$170,MATCH($A$7:$A$70,[2]Data!$B$167:$CO$167,0))</f>
        <v>826626.8</v>
      </c>
      <c r="X24" s="10">
        <f>INDEX([2]Data!$B$183:$CO$183,MATCH($A$7:$A$70,[2]Data!$B$180:$CO$180,0))</f>
        <v>793195.2</v>
      </c>
      <c r="Y24" s="11">
        <f t="shared" si="6"/>
        <v>33431.600000000093</v>
      </c>
      <c r="Z24" s="10">
        <f>INDEX([2]Data!$B$105:$CO$105,MATCH($A$7:$A$70,[2]Data!$B$102:$CO$102,0))</f>
        <v>796467</v>
      </c>
      <c r="AA24" s="11">
        <f>INDEX([6]Data!$B$43:$EL$43,MATCH($A$7:$A$70,[6]Data!$B$40:$EL$40,0))</f>
        <v>13105</v>
      </c>
      <c r="AB24" s="6">
        <f>INDEX([7]Data!$B$15:$CO$15,MATCH($A$7:$A$70,[7]Data!$B$13:$CO$13,0))</f>
        <v>153303</v>
      </c>
      <c r="AC24" s="6">
        <f>INDEX([7]Data!$B$29:$CO$29,MATCH($A$7:$A$70,[7]Data!$B$27:$CO$27,0))</f>
        <v>140458</v>
      </c>
      <c r="AD24" s="5">
        <f>[8]Sheet3!B15</f>
        <v>1.5</v>
      </c>
      <c r="AE24" s="16">
        <f>INDEX([5]data!$E$6:$E$82,MATCH($A$7:$A$70,[5]data!$A$6:$A$82,0))</f>
        <v>1.2713000000000001</v>
      </c>
      <c r="AF24" s="16">
        <f>INDEX([9]Data!$B$14:$CO$14,MATCH($A$7:$A$70,[9]Data!$B$11:$CO$11,0))</f>
        <v>21257.02</v>
      </c>
      <c r="AG24" s="16">
        <f>INDEX([9]Data!$B$13:$CO$13,MATCH($A$7:$A$70,[9]Data!$B$11:$CO$11,0))</f>
        <v>313998.21999999997</v>
      </c>
      <c r="AL24">
        <f t="shared" si="2"/>
        <v>0.25493231175419978</v>
      </c>
      <c r="AM24" s="19">
        <f t="shared" si="3"/>
        <v>0.49238604302021582</v>
      </c>
      <c r="AN24" s="5">
        <f>(H24+I24)/F24</f>
        <v>0.82354852069474282</v>
      </c>
      <c r="AO24">
        <f t="shared" si="4"/>
        <v>0.74394570620376521</v>
      </c>
    </row>
    <row r="25" spans="1:41" ht="15.75" x14ac:dyDescent="0.3">
      <c r="A25" s="3" t="s">
        <v>114</v>
      </c>
      <c r="B25">
        <f>VLOOKUP($A$7:$A$70,[1]Trimestre!$F$3:$I$66,4,FALSE)</f>
        <v>106.8</v>
      </c>
      <c r="C25" s="10">
        <f>INDEX([2]Data!$B$223:$CO$223,MATCH($A$7:$A$70,[2]Data!$B$219:$CO$219,0))</f>
        <v>111.496</v>
      </c>
      <c r="D25" s="10">
        <f>INDEX([2]Data!$B$275:$CO$275,MATCH($A$7:$A$70,[2]Data!$B$271:$CO$271,0))</f>
        <v>103.89700000000001</v>
      </c>
      <c r="E25" s="10">
        <f>INDEX([2]Data!$B$288:$CO$288,MATCH($A$7:$A$70,[2]Data!$B$284:$CO$284,0))</f>
        <v>98.158000000000001</v>
      </c>
      <c r="F25" s="10">
        <f>INDEX([2]Data!$B$119:$CO$119,MATCH($A$7:$A$70,[2]Data!$B$115:$CO$115,0))</f>
        <v>78600.899999999994</v>
      </c>
      <c r="G25" s="10">
        <f>INDEX([2]Data!$B$145:$CO$145,MATCH($A$7:$A$70,[2]Data!$B$141:$CO$141,0))</f>
        <v>56430.9</v>
      </c>
      <c r="H25" s="10">
        <f>INDEX([2]Data!$B$171:$CO$171,MATCH($A$7:$A$70,[2]Data!$B$167:$CO$167,0))</f>
        <v>26493.200000000001</v>
      </c>
      <c r="I25" s="10">
        <f>INDEX([2]Data!$B$184:$CO$184,MATCH($A$7:$A$70,[2]Data!$B$180:$CO$180,0))</f>
        <v>40013.599999999999</v>
      </c>
      <c r="J25" s="11">
        <f t="shared" si="7"/>
        <v>-13520.399999999998</v>
      </c>
      <c r="K25" s="10">
        <f>INDEX([2]Data!$B$158:$CO$158,MATCH($A$7:$A$70,[2]Data!$B$115:$CO$115,0))</f>
        <v>21560</v>
      </c>
      <c r="L25" s="14">
        <f>VLOOKUP($A$7:$A$80,[3]Trimestre!$B$9:$I$68,6)</f>
        <v>8.75</v>
      </c>
      <c r="M25" s="14">
        <f>[4]Sheet2!$F28</f>
        <v>9.2167692307692306</v>
      </c>
      <c r="N25" s="16">
        <f>INDEX([5]data!$C$6:$C$82,MATCH($A$7:$A$70,[5]data!$A$6:$A$82,0))</f>
        <v>3.5362</v>
      </c>
      <c r="O25" s="10">
        <f>INDEX([2]Data!$B$106:$CO$106,MATCH($A$7:$A$70,[2]Data!$B$102:$CO$102,0))</f>
        <v>27674.5</v>
      </c>
      <c r="P25" s="11">
        <f>INDEX([6]Data!$B$44:$EL$44,MATCH($A$7:$A$70,[6]Data!$B$40:$EL$40,0))</f>
        <v>761</v>
      </c>
      <c r="Q25" s="6">
        <f>INDEX([7]Data!$B$16:$CO$16,MATCH($A$7:$A$70,[7]Data!$B$13:$CO$13,0))</f>
        <v>9663</v>
      </c>
      <c r="R25" s="6">
        <f>INDEX([7]Data!$B$30:$CO$30,MATCH($A$7:$A$70,[7]Data!$B$27:$CO$27,0))</f>
        <v>8905</v>
      </c>
      <c r="S25">
        <f>VLOOKUP($A$7:$A$70,[1]Trimestre!$F$3:$I$66,3,FALSE)</f>
        <v>102.53</v>
      </c>
      <c r="T25" s="10">
        <f>INDEX([2]Data!$B$222:$CO$222,MATCH($A$7:$A$70,[2]Data!$B$219:$CO$219,0))</f>
        <v>102.23099999999999</v>
      </c>
      <c r="U25" s="10">
        <f>INDEX([2]Data!$B$118:$CO$118,MATCH($A$7:$A$70,[2]Data!$B$115:$CO$115,0))</f>
        <v>2191445.4</v>
      </c>
      <c r="V25" s="10">
        <f>INDEX([2]Data!$B$144:$CO$144,MATCH($A$7:$A$70,[2]Data!$B$141:$CO$141,0))</f>
        <v>1216194.8</v>
      </c>
      <c r="W25" s="10">
        <f>INDEX([2]Data!$B$170:$CO$170,MATCH($A$7:$A$70,[2]Data!$B$167:$CO$167,0))</f>
        <v>836431.5</v>
      </c>
      <c r="X25" s="10">
        <f>INDEX([2]Data!$B$183:$CO$183,MATCH($A$7:$A$70,[2]Data!$B$180:$CO$180,0))</f>
        <v>799518</v>
      </c>
      <c r="Y25" s="11">
        <f t="shared" si="6"/>
        <v>36913.5</v>
      </c>
      <c r="Z25" s="10">
        <f>INDEX([2]Data!$B$105:$CO$105,MATCH($A$7:$A$70,[2]Data!$B$102:$CO$102,0))</f>
        <v>804926.7</v>
      </c>
      <c r="AA25" s="11">
        <f>INDEX([6]Data!$B$43:$EL$43,MATCH($A$7:$A$70,[6]Data!$B$40:$EL$40,0))</f>
        <v>12724</v>
      </c>
      <c r="AB25" s="6">
        <f>INDEX([7]Data!$B$15:$CO$15,MATCH($A$7:$A$70,[7]Data!$B$13:$CO$13,0))</f>
        <v>153483</v>
      </c>
      <c r="AC25" s="6">
        <f>INDEX([7]Data!$B$29:$CO$29,MATCH($A$7:$A$70,[7]Data!$B$27:$CO$27,0))</f>
        <v>140879</v>
      </c>
      <c r="AD25" s="5">
        <f>[8]Sheet3!B16</f>
        <v>2</v>
      </c>
      <c r="AE25" s="16">
        <f>INDEX([5]data!$E$6:$E$82,MATCH($A$7:$A$70,[5]data!$A$6:$A$82,0))</f>
        <v>1.266</v>
      </c>
      <c r="AF25" s="16">
        <f>INDEX([9]Data!$B$14:$CO$14,MATCH($A$7:$A$70,[9]Data!$B$11:$CO$11,0))</f>
        <v>21193.75</v>
      </c>
      <c r="AG25" s="16">
        <f>INDEX([9]Data!$B$13:$CO$13,MATCH($A$7:$A$70,[9]Data!$B$11:$CO$11,0))</f>
        <v>314433.75</v>
      </c>
      <c r="AL25">
        <f t="shared" si="2"/>
        <v>0.2742971136462814</v>
      </c>
      <c r="AM25" s="19">
        <f t="shared" si="3"/>
        <v>0.50907305132638436</v>
      </c>
      <c r="AN25" s="5">
        <f>(H25+I25)/F25</f>
        <v>0.84613280509510713</v>
      </c>
      <c r="AO25">
        <f t="shared" si="4"/>
        <v>0.74651620341533498</v>
      </c>
    </row>
    <row r="26" spans="1:41" ht="15.75" x14ac:dyDescent="0.3">
      <c r="A26" s="3" t="s">
        <v>115</v>
      </c>
      <c r="B26">
        <f>VLOOKUP($A$7:$A$70,[1]Trimestre!$F$3:$I$66,4,FALSE)</f>
        <v>108.99</v>
      </c>
      <c r="C26" s="10">
        <f>INDEX([2]Data!$B$223:$CO$223,MATCH($A$7:$A$70,[2]Data!$B$219:$CO$219,0))</f>
        <v>115.967</v>
      </c>
      <c r="D26" s="10">
        <f>INDEX([2]Data!$B$275:$CO$275,MATCH($A$7:$A$70,[2]Data!$B$271:$CO$271,0))</f>
        <v>105.68899999999999</v>
      </c>
      <c r="E26" s="10">
        <f>INDEX([2]Data!$B$288:$CO$288,MATCH($A$7:$A$70,[2]Data!$B$284:$CO$284,0))</f>
        <v>98.364999999999995</v>
      </c>
      <c r="F26" s="10">
        <f>INDEX([2]Data!$B$119:$CO$119,MATCH($A$7:$A$70,[2]Data!$B$115:$CO$115,0))</f>
        <v>80160.399999999994</v>
      </c>
      <c r="G26" s="10">
        <f>INDEX([2]Data!$B$145:$CO$145,MATCH($A$7:$A$70,[2]Data!$B$141:$CO$141,0))</f>
        <v>58667</v>
      </c>
      <c r="H26" s="10">
        <f>INDEX([2]Data!$B$171:$CO$171,MATCH($A$7:$A$70,[2]Data!$B$167:$CO$167,0))</f>
        <v>27351.3</v>
      </c>
      <c r="I26" s="10">
        <f>INDEX([2]Data!$B$184:$CO$184,MATCH($A$7:$A$70,[2]Data!$B$180:$CO$180,0))</f>
        <v>42471.199999999997</v>
      </c>
      <c r="J26" s="11">
        <f t="shared" si="7"/>
        <v>-15119.899999999998</v>
      </c>
      <c r="K26" s="10">
        <f>INDEX([2]Data!$B$158:$CO$158,MATCH($A$7:$A$70,[2]Data!$B$115:$CO$115,0))</f>
        <v>22485.3</v>
      </c>
      <c r="L26" s="14">
        <f>VLOOKUP($A$7:$A$80,[3]Trimestre!$B$9:$I$68,6)</f>
        <v>8.75</v>
      </c>
      <c r="M26" s="14">
        <f>[4]Sheet2!$F29</f>
        <v>9.0288709677419359</v>
      </c>
      <c r="N26" s="16">
        <f>INDEX([5]data!$C$6:$C$82,MATCH($A$7:$A$70,[5]data!$A$6:$A$82,0))</f>
        <v>3.3835000000000002</v>
      </c>
      <c r="O26" s="10">
        <f>INDEX([2]Data!$B$106:$CO$106,MATCH($A$7:$A$70,[2]Data!$B$102:$CO$102,0))</f>
        <v>29175.4</v>
      </c>
      <c r="P26" s="11">
        <f>INDEX([6]Data!$B$44:$EL$44,MATCH($A$7:$A$70,[6]Data!$B$40:$EL$40,0))</f>
        <v>700</v>
      </c>
      <c r="Q26" s="6">
        <f>INDEX([7]Data!$B$16:$CO$16,MATCH($A$7:$A$70,[7]Data!$B$13:$CO$13,0))</f>
        <v>9460</v>
      </c>
      <c r="R26" s="6">
        <f>INDEX([7]Data!$B$30:$CO$30,MATCH($A$7:$A$70,[7]Data!$B$27:$CO$27,0))</f>
        <v>8745</v>
      </c>
      <c r="S26">
        <f>VLOOKUP($A$7:$A$70,[1]Trimestre!$F$3:$I$66,3,FALSE)</f>
        <v>103.04</v>
      </c>
      <c r="T26" s="10">
        <f>INDEX([2]Data!$B$222:$CO$222,MATCH($A$7:$A$70,[2]Data!$B$219:$CO$219,0))</f>
        <v>102.715</v>
      </c>
      <c r="U26" s="10">
        <f>INDEX([2]Data!$B$118:$CO$118,MATCH($A$7:$A$70,[2]Data!$B$115:$CO$115,0))</f>
        <v>2215723.2999999998</v>
      </c>
      <c r="V26" s="10">
        <f>INDEX([2]Data!$B$144:$CO$144,MATCH($A$7:$A$70,[2]Data!$B$141:$CO$141,0))</f>
        <v>1227894.7</v>
      </c>
      <c r="W26" s="10">
        <f>INDEX([2]Data!$B$170:$CO$170,MATCH($A$7:$A$70,[2]Data!$B$167:$CO$167,0))</f>
        <v>862062.8</v>
      </c>
      <c r="X26" s="10">
        <f>INDEX([2]Data!$B$183:$CO$183,MATCH($A$7:$A$70,[2]Data!$B$180:$CO$180,0))</f>
        <v>824156.7</v>
      </c>
      <c r="Y26" s="11">
        <f t="shared" si="6"/>
        <v>37906.100000000093</v>
      </c>
      <c r="Z26" s="10">
        <f>INDEX([2]Data!$B$105:$CO$105,MATCH($A$7:$A$70,[2]Data!$B$102:$CO$102,0))</f>
        <v>814674.3</v>
      </c>
      <c r="AA26" s="11">
        <f>INDEX([6]Data!$B$43:$EL$43,MATCH($A$7:$A$70,[6]Data!$B$40:$EL$40,0))</f>
        <v>12456</v>
      </c>
      <c r="AB26" s="6">
        <f>INDEX([7]Data!$B$15:$CO$15,MATCH($A$7:$A$70,[7]Data!$B$13:$CO$13,0))</f>
        <v>154066</v>
      </c>
      <c r="AC26" s="6">
        <f>INDEX([7]Data!$B$29:$CO$29,MATCH($A$7:$A$70,[7]Data!$B$27:$CO$27,0))</f>
        <v>141639</v>
      </c>
      <c r="AD26" s="5">
        <f>[8]Sheet3!B17</f>
        <v>2.25</v>
      </c>
      <c r="AE26" s="16">
        <f>INDEX([5]data!$E$6:$E$82,MATCH($A$7:$A$70,[5]data!$A$6:$A$82,0))</f>
        <v>1.3169999999999999</v>
      </c>
      <c r="AF26" s="16">
        <f>INDEX([9]Data!$B$14:$CO$14,MATCH($A$7:$A$70,[9]Data!$B$11:$CO$11,0))</f>
        <v>21193.75</v>
      </c>
      <c r="AG26" s="16">
        <f>INDEX([9]Data!$B$13:$CO$13,MATCH($A$7:$A$70,[9]Data!$B$11:$CO$11,0))</f>
        <v>314912.82</v>
      </c>
      <c r="AL26">
        <f t="shared" si="2"/>
        <v>0.28050383980119858</v>
      </c>
      <c r="AM26" s="19">
        <f t="shared" si="3"/>
        <v>0.52982769547058151</v>
      </c>
      <c r="AN26" s="5">
        <f>(H26+I26)/F26</f>
        <v>0.87103482517552311</v>
      </c>
      <c r="AO26">
        <f t="shared" si="4"/>
        <v>0.76102440227983348</v>
      </c>
    </row>
    <row r="27" spans="1:41" ht="15.75" x14ac:dyDescent="0.3">
      <c r="A27" s="3" t="s">
        <v>39</v>
      </c>
      <c r="B27">
        <f>VLOOKUP($A$7:$A$70,[1]Trimestre!$F$3:$I$66,4,FALSE)</f>
        <v>109.37</v>
      </c>
      <c r="C27" s="10">
        <f>INDEX([2]Data!$B$223:$CO$223,MATCH($A$7:$A$70,[2]Data!$B$219:$CO$219,0))</f>
        <v>120.694</v>
      </c>
      <c r="D27" s="10">
        <f>INDEX([2]Data!$B$275:$CO$275,MATCH($A$7:$A$70,[2]Data!$B$271:$CO$271,0))</f>
        <v>107.956</v>
      </c>
      <c r="E27" s="10">
        <f>INDEX([2]Data!$B$288:$CO$288,MATCH($A$7:$A$70,[2]Data!$B$284:$CO$284,0))</f>
        <v>94.933999999999997</v>
      </c>
      <c r="F27" s="10">
        <f>INDEX([2]Data!$B$119:$CO$119,MATCH($A$7:$A$70,[2]Data!$B$115:$CO$115,0))</f>
        <v>81125.3</v>
      </c>
      <c r="G27" s="10">
        <f>INDEX([2]Data!$B$145:$CO$145,MATCH($A$7:$A$70,[2]Data!$B$141:$CO$141,0))</f>
        <v>62351.6</v>
      </c>
      <c r="H27" s="10">
        <f>INDEX([2]Data!$B$171:$CO$171,MATCH($A$7:$A$70,[2]Data!$B$167:$CO$167,0))</f>
        <v>28038.1</v>
      </c>
      <c r="I27" s="10">
        <f>INDEX([2]Data!$B$184:$CO$184,MATCH($A$7:$A$70,[2]Data!$B$180:$CO$180,0))</f>
        <v>45810</v>
      </c>
      <c r="J27" s="11">
        <f t="shared" ref="J27:J70" si="8">H27-I27</f>
        <v>-17771.900000000001</v>
      </c>
      <c r="K27" s="10">
        <f>INDEX([2]Data!$B$158:$CO$158,MATCH($A$7:$A$70,[2]Data!$B$115:$CO$115,0))</f>
        <v>27132.400000000001</v>
      </c>
      <c r="L27" s="14">
        <f>VLOOKUP($A$7:$A$80,[3]Trimestre!$B$9:$I$68,6)</f>
        <v>8.0833333333333339</v>
      </c>
      <c r="M27" s="14">
        <f>[4]Sheet2!$F30</f>
        <v>7.9928571428571438</v>
      </c>
      <c r="N27" s="16">
        <f>INDEX([5]data!$C$6:$C$82,MATCH($A$7:$A$70,[5]data!$A$6:$A$82,0))</f>
        <v>3.3546999999999998</v>
      </c>
      <c r="O27" s="10">
        <f>INDEX([2]Data!$B$106:$CO$106,MATCH($A$7:$A$70,[2]Data!$B$102:$CO$102,0))</f>
        <v>27759.599999999999</v>
      </c>
      <c r="P27" s="11">
        <f>INDEX([6]Data!$B$44:$EL$44,MATCH($A$7:$A$70,[6]Data!$B$40:$EL$40,0))</f>
        <v>668</v>
      </c>
      <c r="Q27" s="6">
        <f>INDEX([7]Data!$B$16:$CO$16,MATCH($A$7:$A$70,[7]Data!$B$13:$CO$13,0))</f>
        <v>9510</v>
      </c>
      <c r="R27" s="6">
        <f>INDEX([7]Data!$B$30:$CO$30,MATCH($A$7:$A$70,[7]Data!$B$27:$CO$27,0))</f>
        <v>8864</v>
      </c>
      <c r="S27">
        <f>VLOOKUP($A$7:$A$70,[1]Trimestre!$F$3:$I$66,3,FALSE)</f>
        <v>103.5</v>
      </c>
      <c r="T27" s="10">
        <f>INDEX([2]Data!$B$222:$CO$222,MATCH($A$7:$A$70,[2]Data!$B$219:$CO$219,0))</f>
        <v>103.67100000000001</v>
      </c>
      <c r="U27" s="10">
        <f>INDEX([2]Data!$B$118:$CO$118,MATCH($A$7:$A$70,[2]Data!$B$115:$CO$115,0))</f>
        <v>2232173.5</v>
      </c>
      <c r="V27" s="10">
        <f>INDEX([2]Data!$B$144:$CO$144,MATCH($A$7:$A$70,[2]Data!$B$141:$CO$141,0))</f>
        <v>1228270.8999999999</v>
      </c>
      <c r="W27" s="10">
        <f>INDEX([2]Data!$B$170:$CO$170,MATCH($A$7:$A$70,[2]Data!$B$167:$CO$167,0))</f>
        <v>874265.4</v>
      </c>
      <c r="X27" s="10">
        <f>INDEX([2]Data!$B$183:$CO$183,MATCH($A$7:$A$70,[2]Data!$B$180:$CO$180,0))</f>
        <v>837910.9</v>
      </c>
      <c r="Y27" s="11">
        <f t="shared" si="6"/>
        <v>36354.5</v>
      </c>
      <c r="Z27" s="10">
        <f>INDEX([2]Data!$B$105:$CO$105,MATCH($A$7:$A$70,[2]Data!$B$102:$CO$102,0))</f>
        <v>825347.8</v>
      </c>
      <c r="AA27" s="11">
        <f>INDEX([6]Data!$B$43:$EL$43,MATCH($A$7:$A$70,[6]Data!$B$40:$EL$40,0))</f>
        <v>12090</v>
      </c>
      <c r="AB27" s="6">
        <f>INDEX([7]Data!$B$15:$CO$15,MATCH($A$7:$A$70,[7]Data!$B$13:$CO$13,0))</f>
        <v>153979</v>
      </c>
      <c r="AC27" s="6">
        <f>INDEX([7]Data!$B$29:$CO$29,MATCH($A$7:$A$70,[7]Data!$B$27:$CO$27,0))</f>
        <v>142182</v>
      </c>
      <c r="AD27" s="5">
        <f>[8]Sheet3!B18</f>
        <v>2.5</v>
      </c>
      <c r="AE27" s="16">
        <f>INDEX([5]data!$E$6:$E$82,MATCH($A$7:$A$70,[5]data!$A$6:$A$82,0))</f>
        <v>1.3318000000000001</v>
      </c>
      <c r="AF27" s="16">
        <f>INDEX([9]Data!$B$14:$CO$14,MATCH($A$7:$A$70,[9]Data!$B$11:$CO$11,0))</f>
        <v>21130.5</v>
      </c>
      <c r="AG27" s="16">
        <f>INDEX([9]Data!$B$13:$CO$13,MATCH($A$7:$A$70,[9]Data!$B$11:$CO$11,0))</f>
        <v>317279.49</v>
      </c>
      <c r="AL27">
        <f t="shared" si="2"/>
        <v>0.33445053515980833</v>
      </c>
      <c r="AM27" s="19">
        <f t="shared" si="3"/>
        <v>0.56468204123744381</v>
      </c>
      <c r="AN27" s="5">
        <f>(H27+I27)/F27</f>
        <v>0.91029678780848888</v>
      </c>
      <c r="AO27">
        <f t="shared" si="4"/>
        <v>0.76704445241375729</v>
      </c>
    </row>
    <row r="28" spans="1:41" ht="15.75" x14ac:dyDescent="0.3">
      <c r="A28" s="3" t="s">
        <v>38</v>
      </c>
      <c r="B28">
        <f>VLOOKUP($A$7:$A$70,[1]Trimestre!$F$3:$I$66,4,FALSE)</f>
        <v>110.82</v>
      </c>
      <c r="C28" s="10">
        <f>INDEX([2]Data!$B$223:$CO$223,MATCH($A$7:$A$70,[2]Data!$B$219:$CO$219,0))</f>
        <v>125.282</v>
      </c>
      <c r="D28" s="10">
        <f>INDEX([2]Data!$B$275:$CO$275,MATCH($A$7:$A$70,[2]Data!$B$271:$CO$271,0))</f>
        <v>110.657</v>
      </c>
      <c r="E28" s="10">
        <f>INDEX([2]Data!$B$288:$CO$288,MATCH($A$7:$A$70,[2]Data!$B$284:$CO$284,0))</f>
        <v>91.962000000000003</v>
      </c>
      <c r="F28" s="10">
        <f>INDEX([2]Data!$B$119:$CO$119,MATCH($A$7:$A$70,[2]Data!$B$115:$CO$115,0))</f>
        <v>82394.3</v>
      </c>
      <c r="G28" s="10">
        <f>INDEX([2]Data!$B$145:$CO$145,MATCH($A$7:$A$70,[2]Data!$B$141:$CO$141,0))</f>
        <v>63938.7</v>
      </c>
      <c r="H28" s="10">
        <f>INDEX([2]Data!$B$171:$CO$171,MATCH($A$7:$A$70,[2]Data!$B$167:$CO$167,0))</f>
        <v>26355.7</v>
      </c>
      <c r="I28" s="10">
        <f>INDEX([2]Data!$B$184:$CO$184,MATCH($A$7:$A$70,[2]Data!$B$180:$CO$180,0))</f>
        <v>47098.8</v>
      </c>
      <c r="J28" s="11">
        <f t="shared" si="8"/>
        <v>-20743.100000000002</v>
      </c>
      <c r="K28" s="10">
        <f>INDEX([2]Data!$B$158:$CO$158,MATCH($A$7:$A$70,[2]Data!$B$115:$CO$115,0))</f>
        <v>30545.599999999999</v>
      </c>
      <c r="L28" s="14">
        <f>VLOOKUP($A$7:$A$80,[3]Trimestre!$B$9:$I$68,6)</f>
        <v>7.25</v>
      </c>
      <c r="M28" s="14">
        <f>[4]Sheet2!$F31</f>
        <v>7.9522222222222263</v>
      </c>
      <c r="N28" s="16">
        <f>INDEX([5]data!$C$6:$C$82,MATCH($A$7:$A$70,[5]data!$A$6:$A$82,0))</f>
        <v>3.1339999999999999</v>
      </c>
      <c r="O28" s="10">
        <f>INDEX([2]Data!$B$106:$CO$106,MATCH($A$7:$A$70,[2]Data!$B$102:$CO$102,0))</f>
        <v>29008.9</v>
      </c>
      <c r="P28" s="11">
        <f>INDEX([6]Data!$B$44:$EL$44,MATCH($A$7:$A$70,[6]Data!$B$40:$EL$40,0))</f>
        <v>660</v>
      </c>
      <c r="Q28" s="6">
        <f>INDEX([7]Data!$B$16:$CO$16,MATCH($A$7:$A$70,[7]Data!$B$13:$CO$13,0))</f>
        <v>9506</v>
      </c>
      <c r="R28" s="6">
        <f>INDEX([7]Data!$B$30:$CO$30,MATCH($A$7:$A$70,[7]Data!$B$27:$CO$27,0))</f>
        <v>8838</v>
      </c>
      <c r="S28">
        <f>VLOOKUP($A$7:$A$70,[1]Trimestre!$F$3:$I$66,3,FALSE)</f>
        <v>104.5</v>
      </c>
      <c r="T28" s="10">
        <f>INDEX([2]Data!$B$222:$CO$222,MATCH($A$7:$A$70,[2]Data!$B$219:$CO$219,0))</f>
        <v>104.102</v>
      </c>
      <c r="U28" s="10">
        <f>INDEX([2]Data!$B$118:$CO$118,MATCH($A$7:$A$70,[2]Data!$B$115:$CO$115,0))</f>
        <v>2246283.6</v>
      </c>
      <c r="V28" s="10">
        <f>INDEX([2]Data!$B$144:$CO$144,MATCH($A$7:$A$70,[2]Data!$B$141:$CO$141,0))</f>
        <v>1236570.2</v>
      </c>
      <c r="W28" s="10">
        <f>INDEX([2]Data!$B$170:$CO$170,MATCH($A$7:$A$70,[2]Data!$B$167:$CO$167,0))</f>
        <v>889015.7</v>
      </c>
      <c r="X28" s="10">
        <f>INDEX([2]Data!$B$183:$CO$183,MATCH($A$7:$A$70,[2]Data!$B$180:$CO$180,0))</f>
        <v>846013.8</v>
      </c>
      <c r="Y28" s="11">
        <f t="shared" si="6"/>
        <v>43001.899999999907</v>
      </c>
      <c r="Z28" s="10">
        <f>INDEX([2]Data!$B$105:$CO$105,MATCH($A$7:$A$70,[2]Data!$B$102:$CO$102,0))</f>
        <v>834463.4</v>
      </c>
      <c r="AA28" s="11">
        <f>INDEX([6]Data!$B$43:$EL$43,MATCH($A$7:$A$70,[6]Data!$B$40:$EL$40,0))</f>
        <v>11746</v>
      </c>
      <c r="AB28" s="6">
        <f>INDEX([7]Data!$B$15:$CO$15,MATCH($A$7:$A$70,[7]Data!$B$13:$CO$13,0))</f>
        <v>154594</v>
      </c>
      <c r="AC28" s="6">
        <f>INDEX([7]Data!$B$29:$CO$29,MATCH($A$7:$A$70,[7]Data!$B$27:$CO$27,0))</f>
        <v>143082</v>
      </c>
      <c r="AD28" s="5">
        <f>[8]Sheet3!B19</f>
        <v>2.75</v>
      </c>
      <c r="AE28" s="16">
        <f>INDEX([5]data!$E$6:$E$82,MATCH($A$7:$A$70,[5]data!$A$6:$A$82,0))</f>
        <v>1.3505</v>
      </c>
      <c r="AF28" s="16">
        <f>INDEX([9]Data!$B$14:$CO$14,MATCH($A$7:$A$70,[9]Data!$B$11:$CO$11,0))</f>
        <v>21130.5</v>
      </c>
      <c r="AG28" s="16">
        <f>INDEX([9]Data!$B$13:$CO$13,MATCH($A$7:$A$70,[9]Data!$B$11:$CO$11,0))</f>
        <v>317777.64</v>
      </c>
      <c r="AL28">
        <f t="shared" si="2"/>
        <v>0.37072467391554997</v>
      </c>
      <c r="AM28" s="19">
        <f t="shared" si="3"/>
        <v>0.57162692079427824</v>
      </c>
      <c r="AN28" s="5">
        <f>(H28+I28)/F28</f>
        <v>0.89149977607674313</v>
      </c>
      <c r="AO28">
        <f t="shared" si="4"/>
        <v>0.77240002108371353</v>
      </c>
    </row>
    <row r="29" spans="1:41" ht="15.75" x14ac:dyDescent="0.3">
      <c r="A29" s="3" t="s">
        <v>37</v>
      </c>
      <c r="B29">
        <f>VLOOKUP($A$7:$A$70,[1]Trimestre!$F$3:$I$66,4,FALSE)</f>
        <v>113.33</v>
      </c>
      <c r="C29" s="10">
        <f>INDEX([2]Data!$B$223:$CO$223,MATCH($A$7:$A$70,[2]Data!$B$219:$CO$219,0))</f>
        <v>129.858</v>
      </c>
      <c r="D29" s="10">
        <f>INDEX([2]Data!$B$275:$CO$275,MATCH($A$7:$A$70,[2]Data!$B$271:$CO$271,0))</f>
        <v>105.054</v>
      </c>
      <c r="E29" s="10">
        <f>INDEX([2]Data!$B$288:$CO$288,MATCH($A$7:$A$70,[2]Data!$B$284:$CO$284,0))</f>
        <v>86.558999999999997</v>
      </c>
      <c r="F29" s="10">
        <f>INDEX([2]Data!$B$119:$CO$119,MATCH($A$7:$A$70,[2]Data!$B$115:$CO$115,0))</f>
        <v>83543.8</v>
      </c>
      <c r="G29" s="10">
        <f>INDEX([2]Data!$B$145:$CO$145,MATCH($A$7:$A$70,[2]Data!$B$141:$CO$141,0))</f>
        <v>64653.8</v>
      </c>
      <c r="H29" s="10">
        <f>INDEX([2]Data!$B$171:$CO$171,MATCH($A$7:$A$70,[2]Data!$B$167:$CO$167,0))</f>
        <v>27459.9</v>
      </c>
      <c r="I29" s="10">
        <f>INDEX([2]Data!$B$184:$CO$184,MATCH($A$7:$A$70,[2]Data!$B$180:$CO$180,0))</f>
        <v>51275.199999999997</v>
      </c>
      <c r="J29" s="11">
        <f t="shared" si="8"/>
        <v>-23815.299999999996</v>
      </c>
      <c r="K29" s="10">
        <f>INDEX([2]Data!$B$158:$CO$158,MATCH($A$7:$A$70,[2]Data!$B$115:$CO$115,0))</f>
        <v>32478</v>
      </c>
      <c r="L29" s="14">
        <f>VLOOKUP($A$7:$A$80,[3]Trimestre!$B$9:$I$68,6)</f>
        <v>7</v>
      </c>
      <c r="M29" s="14">
        <f>[4]Sheet2!$F32</f>
        <v>7.2604615384615361</v>
      </c>
      <c r="N29" s="16">
        <f>INDEX([5]data!$C$6:$C$82,MATCH($A$7:$A$70,[5]data!$A$6:$A$82,0))</f>
        <v>3.3441000000000001</v>
      </c>
      <c r="O29" s="10">
        <f>INDEX([2]Data!$B$106:$CO$106,MATCH($A$7:$A$70,[2]Data!$B$102:$CO$102,0))</f>
        <v>28712.6</v>
      </c>
      <c r="P29" s="11">
        <f>INDEX([6]Data!$B$44:$EL$44,MATCH($A$7:$A$70,[6]Data!$B$40:$EL$40,0))</f>
        <v>620</v>
      </c>
      <c r="Q29" s="6">
        <f>INDEX([7]Data!$B$16:$CO$16,MATCH($A$7:$A$70,[7]Data!$B$13:$CO$13,0))</f>
        <v>9491</v>
      </c>
      <c r="R29" s="6">
        <f>INDEX([7]Data!$B$30:$CO$30,MATCH($A$7:$A$70,[7]Data!$B$27:$CO$27,0))</f>
        <v>8856</v>
      </c>
      <c r="S29">
        <f>VLOOKUP($A$7:$A$70,[1]Trimestre!$F$3:$I$66,3,FALSE)</f>
        <v>104.71</v>
      </c>
      <c r="T29" s="10">
        <f>INDEX([2]Data!$B$222:$CO$222,MATCH($A$7:$A$70,[2]Data!$B$219:$CO$219,0))</f>
        <v>104.651</v>
      </c>
      <c r="U29" s="10">
        <f>INDEX([2]Data!$B$118:$CO$118,MATCH($A$7:$A$70,[2]Data!$B$115:$CO$115,0))</f>
        <v>2257412.2000000002</v>
      </c>
      <c r="V29" s="10">
        <f>INDEX([2]Data!$B$144:$CO$144,MATCH($A$7:$A$70,[2]Data!$B$141:$CO$141,0))</f>
        <v>1240738.3999999999</v>
      </c>
      <c r="W29" s="10">
        <f>INDEX([2]Data!$B$170:$CO$170,MATCH($A$7:$A$70,[2]Data!$B$167:$CO$167,0))</f>
        <v>902601.1</v>
      </c>
      <c r="X29" s="10">
        <f>INDEX([2]Data!$B$183:$CO$183,MATCH($A$7:$A$70,[2]Data!$B$180:$CO$180,0))</f>
        <v>861667.4</v>
      </c>
      <c r="Y29" s="11">
        <f t="shared" si="6"/>
        <v>40933.699999999953</v>
      </c>
      <c r="Z29" s="10">
        <f>INDEX([2]Data!$B$105:$CO$105,MATCH($A$7:$A$70,[2]Data!$B$102:$CO$102,0))</f>
        <v>843609.5</v>
      </c>
      <c r="AA29" s="11">
        <f>INDEX([6]Data!$B$43:$EL$43,MATCH($A$7:$A$70,[6]Data!$B$40:$EL$40,0))</f>
        <v>11679</v>
      </c>
      <c r="AB29" s="6">
        <f>INDEX([7]Data!$B$15:$CO$15,MATCH($A$7:$A$70,[7]Data!$B$13:$CO$13,0))</f>
        <v>155437</v>
      </c>
      <c r="AC29" s="6">
        <f>INDEX([7]Data!$B$29:$CO$29,MATCH($A$7:$A$70,[7]Data!$B$27:$CO$27,0))</f>
        <v>143811</v>
      </c>
      <c r="AD29" s="5">
        <f>[8]Sheet3!B20</f>
        <v>3</v>
      </c>
      <c r="AE29" s="16">
        <f>INDEX([5]data!$E$6:$E$82,MATCH($A$7:$A$70,[5]data!$A$6:$A$82,0))</f>
        <v>1.4178999999999999</v>
      </c>
      <c r="AF29" s="16">
        <f>INDEX([9]Data!$B$14:$CO$14,MATCH($A$7:$A$70,[9]Data!$B$11:$CO$11,0))</f>
        <v>20882.98</v>
      </c>
      <c r="AG29" s="16">
        <f>INDEX([9]Data!$B$13:$CO$13,MATCH($A$7:$A$70,[9]Data!$B$11:$CO$11,0))</f>
        <v>318314.23999999999</v>
      </c>
      <c r="AL29">
        <f t="shared" si="2"/>
        <v>0.38875416248722228</v>
      </c>
      <c r="AM29" s="19">
        <f t="shared" si="3"/>
        <v>0.61375230717300377</v>
      </c>
      <c r="AN29" s="5">
        <f>(H29+I29)/F29</f>
        <v>0.94244097108343172</v>
      </c>
      <c r="AO29">
        <f t="shared" si="4"/>
        <v>0.78154468200357907</v>
      </c>
    </row>
    <row r="30" spans="1:41" ht="15.75" x14ac:dyDescent="0.3">
      <c r="A30" s="3" t="s">
        <v>36</v>
      </c>
      <c r="B30">
        <f>VLOOKUP($A$7:$A$70,[1]Trimestre!$F$3:$I$66,4,FALSE)</f>
        <v>116.25</v>
      </c>
      <c r="C30" s="10">
        <f>INDEX([2]Data!$B$223:$CO$223,MATCH($A$7:$A$70,[2]Data!$B$219:$CO$219,0))</f>
        <v>135.02799999999999</v>
      </c>
      <c r="D30" s="10">
        <f>INDEX([2]Data!$B$275:$CO$275,MATCH($A$7:$A$70,[2]Data!$B$271:$CO$271,0))</f>
        <v>107.676</v>
      </c>
      <c r="E30" s="10">
        <f>INDEX([2]Data!$B$288:$CO$288,MATCH($A$7:$A$70,[2]Data!$B$284:$CO$284,0))</f>
        <v>92.944000000000003</v>
      </c>
      <c r="F30" s="10">
        <f>INDEX([2]Data!$B$119:$CO$119,MATCH($A$7:$A$70,[2]Data!$B$115:$CO$115,0))</f>
        <v>86399.9</v>
      </c>
      <c r="G30" s="10">
        <f>INDEX([2]Data!$B$145:$CO$145,MATCH($A$7:$A$70,[2]Data!$B$141:$CO$141,0))</f>
        <v>66323.199999999997</v>
      </c>
      <c r="H30" s="10">
        <f>INDEX([2]Data!$B$171:$CO$171,MATCH($A$7:$A$70,[2]Data!$B$167:$CO$167,0))</f>
        <v>31198.2</v>
      </c>
      <c r="I30" s="10">
        <f>INDEX([2]Data!$B$184:$CO$184,MATCH($A$7:$A$70,[2]Data!$B$180:$CO$180,0))</f>
        <v>54323.9</v>
      </c>
      <c r="J30" s="11">
        <f t="shared" si="8"/>
        <v>-23125.7</v>
      </c>
      <c r="K30" s="10">
        <f>INDEX([2]Data!$B$158:$CO$158,MATCH($A$7:$A$70,[2]Data!$B$115:$CO$115,0))</f>
        <v>34176.1</v>
      </c>
      <c r="L30" s="14">
        <f>VLOOKUP($A$7:$A$80,[3]Trimestre!$B$9:$I$68,6)</f>
        <v>7.333333333333333</v>
      </c>
      <c r="M30" s="14">
        <f>[4]Sheet2!$F33</f>
        <v>7.9804761904761898</v>
      </c>
      <c r="N30" s="16">
        <f>INDEX([5]data!$C$6:$C$82,MATCH($A$7:$A$70,[5]data!$A$6:$A$82,0))</f>
        <v>3.6076999999999999</v>
      </c>
      <c r="O30" s="10">
        <f>INDEX([2]Data!$B$106:$CO$106,MATCH($A$7:$A$70,[2]Data!$B$102:$CO$102,0))</f>
        <v>29767</v>
      </c>
      <c r="P30" s="11">
        <f>INDEX([6]Data!$B$44:$EL$44,MATCH($A$7:$A$70,[6]Data!$B$40:$EL$40,0))</f>
        <v>582</v>
      </c>
      <c r="Q30" s="6">
        <f>INDEX([7]Data!$B$16:$CO$16,MATCH($A$7:$A$70,[7]Data!$B$13:$CO$13,0))</f>
        <v>9419</v>
      </c>
      <c r="R30" s="6">
        <f>INDEX([7]Data!$B$30:$CO$30,MATCH($A$7:$A$70,[7]Data!$B$27:$CO$27,0))</f>
        <v>8811</v>
      </c>
      <c r="S30">
        <f>VLOOKUP($A$7:$A$70,[1]Trimestre!$F$3:$I$66,3,FALSE)</f>
        <v>106.2</v>
      </c>
      <c r="T30" s="10">
        <f>INDEX([2]Data!$B$222:$CO$222,MATCH($A$7:$A$70,[2]Data!$B$219:$CO$219,0))</f>
        <v>105.426</v>
      </c>
      <c r="U30" s="10">
        <f>INDEX([2]Data!$B$118:$CO$118,MATCH($A$7:$A$70,[2]Data!$B$115:$CO$115,0))</f>
        <v>2269224.6</v>
      </c>
      <c r="V30" s="10">
        <f>INDEX([2]Data!$B$144:$CO$144,MATCH($A$7:$A$70,[2]Data!$B$141:$CO$141,0))</f>
        <v>1246567</v>
      </c>
      <c r="W30" s="10">
        <f>INDEX([2]Data!$B$170:$CO$170,MATCH($A$7:$A$70,[2]Data!$B$167:$CO$167,0))</f>
        <v>907835.9</v>
      </c>
      <c r="X30" s="10">
        <f>INDEX([2]Data!$B$183:$CO$183,MATCH($A$7:$A$70,[2]Data!$B$180:$CO$180,0))</f>
        <v>864355.3</v>
      </c>
      <c r="Y30" s="11">
        <f t="shared" si="6"/>
        <v>43480.599999999977</v>
      </c>
      <c r="Z30" s="10">
        <f>INDEX([2]Data!$B$105:$CO$105,MATCH($A$7:$A$70,[2]Data!$B$102:$CO$102,0))</f>
        <v>855965.9</v>
      </c>
      <c r="AA30" s="11">
        <f>INDEX([6]Data!$B$43:$EL$43,MATCH($A$7:$A$70,[6]Data!$B$40:$EL$40,0))</f>
        <v>11510</v>
      </c>
      <c r="AB30" s="6">
        <f>INDEX([7]Data!$B$15:$CO$15,MATCH($A$7:$A$70,[7]Data!$B$13:$CO$13,0))</f>
        <v>155547</v>
      </c>
      <c r="AC30" s="6">
        <f>INDEX([7]Data!$B$29:$CO$29,MATCH($A$7:$A$70,[7]Data!$B$27:$CO$27,0))</f>
        <v>144189</v>
      </c>
      <c r="AD30" s="5">
        <f>[8]Sheet3!B21</f>
        <v>3</v>
      </c>
      <c r="AE30" s="16">
        <f>INDEX([5]data!$E$6:$E$82,MATCH($A$7:$A$70,[5]data!$A$6:$A$82,0))</f>
        <v>1.4721</v>
      </c>
      <c r="AF30" s="16">
        <f>INDEX([9]Data!$B$14:$CO$14,MATCH($A$7:$A$70,[9]Data!$B$11:$CO$11,0))</f>
        <v>20882.98</v>
      </c>
      <c r="AG30" s="16">
        <f>INDEX([9]Data!$B$13:$CO$13,MATCH($A$7:$A$70,[9]Data!$B$11:$CO$11,0))</f>
        <v>318874.78000000003</v>
      </c>
      <c r="AL30">
        <f t="shared" si="2"/>
        <v>0.39555717078376251</v>
      </c>
      <c r="AM30" s="19">
        <f t="shared" si="3"/>
        <v>0.62874957031200274</v>
      </c>
      <c r="AN30" s="5">
        <f>(H30+I30)/F30</f>
        <v>0.98984026601882658</v>
      </c>
      <c r="AO30">
        <f t="shared" si="4"/>
        <v>0.78096773673262665</v>
      </c>
    </row>
    <row r="31" spans="1:41" ht="15.75" x14ac:dyDescent="0.3">
      <c r="A31" s="3" t="s">
        <v>35</v>
      </c>
      <c r="B31">
        <f>VLOOKUP($A$7:$A$70,[1]Trimestre!$F$3:$I$66,4,FALSE)</f>
        <v>118.87</v>
      </c>
      <c r="C31" s="10">
        <f>INDEX([2]Data!$B$223:$CO$223,MATCH($A$7:$A$70,[2]Data!$B$219:$CO$219,0))</f>
        <v>139.79400000000001</v>
      </c>
      <c r="D31" s="10">
        <f>INDEX([2]Data!$B$275:$CO$275,MATCH($A$7:$A$70,[2]Data!$B$271:$CO$271,0))</f>
        <v>120.161</v>
      </c>
      <c r="E31" s="10">
        <f>INDEX([2]Data!$B$288:$CO$288,MATCH($A$7:$A$70,[2]Data!$B$284:$CO$284,0))</f>
        <v>97.558999999999997</v>
      </c>
      <c r="F31" s="10">
        <f>INDEX([2]Data!$B$119:$CO$119,MATCH($A$7:$A$70,[2]Data!$B$115:$CO$115,0))</f>
        <v>88745.600000000006</v>
      </c>
      <c r="G31" s="10">
        <f>INDEX([2]Data!$B$145:$CO$145,MATCH($A$7:$A$70,[2]Data!$B$141:$CO$141,0))</f>
        <v>69511.7</v>
      </c>
      <c r="H31" s="10">
        <f>INDEX([2]Data!$B$171:$CO$171,MATCH($A$7:$A$70,[2]Data!$B$167:$CO$167,0))</f>
        <v>28307.599999999999</v>
      </c>
      <c r="I31" s="10">
        <f>INDEX([2]Data!$B$184:$CO$184,MATCH($A$7:$A$70,[2]Data!$B$180:$CO$180,0))</f>
        <v>52266.1</v>
      </c>
      <c r="J31" s="11">
        <f t="shared" si="8"/>
        <v>-23958.5</v>
      </c>
      <c r="K31" s="10">
        <f>INDEX([2]Data!$B$158:$CO$158,MATCH($A$7:$A$70,[2]Data!$B$115:$CO$115,0))</f>
        <v>35980.6</v>
      </c>
      <c r="L31" s="14">
        <f>VLOOKUP($A$7:$A$80,[3]Trimestre!$B$9:$I$68,6)</f>
        <v>8.8333333333333339</v>
      </c>
      <c r="M31" s="14">
        <f>[4]Sheet2!$F34</f>
        <v>9.9255555555555564</v>
      </c>
      <c r="N31" s="16">
        <f>INDEX([5]data!$C$6:$C$82,MATCH($A$7:$A$70,[5]data!$A$6:$A$82,0))</f>
        <v>3.7267999999999999</v>
      </c>
      <c r="O31" s="10">
        <f>INDEX([2]Data!$B$106:$CO$106,MATCH($A$7:$A$70,[2]Data!$B$102:$CO$102,0))</f>
        <v>33422.400000000001</v>
      </c>
      <c r="P31" s="11">
        <f>INDEX([6]Data!$B$44:$EL$44,MATCH($A$7:$A$70,[6]Data!$B$40:$EL$40,0))</f>
        <v>563</v>
      </c>
      <c r="Q31" s="6">
        <f>INDEX([7]Data!$B$16:$CO$16,MATCH($A$7:$A$70,[7]Data!$B$13:$CO$13,0))</f>
        <v>9518</v>
      </c>
      <c r="R31" s="6">
        <f>INDEX([7]Data!$B$30:$CO$30,MATCH($A$7:$A$70,[7]Data!$B$27:$CO$27,0))</f>
        <v>8941</v>
      </c>
      <c r="S31">
        <f>VLOOKUP($A$7:$A$70,[1]Trimestre!$F$3:$I$66,3,FALSE)</f>
        <v>107.21</v>
      </c>
      <c r="T31" s="10">
        <f>INDEX([2]Data!$B$222:$CO$222,MATCH($A$7:$A$70,[2]Data!$B$219:$CO$219,0))</f>
        <v>105.91200000000001</v>
      </c>
      <c r="U31" s="10">
        <f>INDEX([2]Data!$B$118:$CO$118,MATCH($A$7:$A$70,[2]Data!$B$115:$CO$115,0))</f>
        <v>2281330.4</v>
      </c>
      <c r="V31" s="10">
        <f>INDEX([2]Data!$B$144:$CO$144,MATCH($A$7:$A$70,[2]Data!$B$141:$CO$141,0))</f>
        <v>1248415.1000000001</v>
      </c>
      <c r="W31" s="10">
        <f>INDEX([2]Data!$B$170:$CO$170,MATCH($A$7:$A$70,[2]Data!$B$167:$CO$167,0))</f>
        <v>918574.5</v>
      </c>
      <c r="X31" s="10">
        <f>INDEX([2]Data!$B$183:$CO$183,MATCH($A$7:$A$70,[2]Data!$B$180:$CO$180,0))</f>
        <v>871528</v>
      </c>
      <c r="Y31" s="11">
        <f t="shared" si="6"/>
        <v>47046.5</v>
      </c>
      <c r="Z31" s="10">
        <f>INDEX([2]Data!$B$105:$CO$105,MATCH($A$7:$A$70,[2]Data!$B$102:$CO$102,0))</f>
        <v>869698.7</v>
      </c>
      <c r="AA31" s="11">
        <f>INDEX([6]Data!$B$43:$EL$43,MATCH($A$7:$A$70,[6]Data!$B$40:$EL$40,0))</f>
        <v>11509</v>
      </c>
      <c r="AB31" s="6">
        <f>INDEX([7]Data!$B$15:$CO$15,MATCH($A$7:$A$70,[7]Data!$B$13:$CO$13,0))</f>
        <v>155897</v>
      </c>
      <c r="AC31" s="6">
        <f>INDEX([7]Data!$B$29:$CO$29,MATCH($A$7:$A$70,[7]Data!$B$27:$CO$27,0))</f>
        <v>144740</v>
      </c>
      <c r="AD31" s="5">
        <f>[8]Sheet3!B22</f>
        <v>3</v>
      </c>
      <c r="AE31" s="16">
        <f>INDEX([5]data!$E$6:$E$82,MATCH($A$7:$A$70,[5]data!$A$6:$A$82,0))</f>
        <v>1.5811999999999999</v>
      </c>
      <c r="AF31" s="16">
        <f>INDEX([9]Data!$B$14:$CO$14,MATCH($A$7:$A$70,[9]Data!$B$11:$CO$11,0))</f>
        <v>20635.46</v>
      </c>
      <c r="AG31" s="16">
        <f>INDEX([9]Data!$B$13:$CO$13,MATCH($A$7:$A$70,[9]Data!$B$11:$CO$11,0))</f>
        <v>320332.83</v>
      </c>
      <c r="AL31">
        <f t="shared" si="2"/>
        <v>0.40543531172249664</v>
      </c>
      <c r="AM31" s="19">
        <f t="shared" si="3"/>
        <v>0.58894300111780185</v>
      </c>
      <c r="AN31" s="5">
        <f>(H31+I31)/F31</f>
        <v>0.90791768831356134</v>
      </c>
      <c r="AO31">
        <f t="shared" si="4"/>
        <v>0.78467481080338042</v>
      </c>
    </row>
    <row r="32" spans="1:41" ht="15.75" x14ac:dyDescent="0.3">
      <c r="A32" s="3" t="s">
        <v>34</v>
      </c>
      <c r="B32">
        <f>VLOOKUP($A$7:$A$70,[1]Trimestre!$F$3:$I$66,4,FALSE)</f>
        <v>120.42</v>
      </c>
      <c r="C32" s="10">
        <f>INDEX([2]Data!$B$223:$CO$223,MATCH($A$7:$A$70,[2]Data!$B$219:$CO$219,0))</f>
        <v>144.30600000000001</v>
      </c>
      <c r="D32" s="10">
        <f>INDEX([2]Data!$B$275:$CO$275,MATCH($A$7:$A$70,[2]Data!$B$271:$CO$271,0))</f>
        <v>134.11699999999999</v>
      </c>
      <c r="E32" s="10">
        <f>INDEX([2]Data!$B$288:$CO$288,MATCH($A$7:$A$70,[2]Data!$B$284:$CO$284,0))</f>
        <v>104.96299999999999</v>
      </c>
      <c r="F32" s="10">
        <f>INDEX([2]Data!$B$119:$CO$119,MATCH($A$7:$A$70,[2]Data!$B$115:$CO$115,0))</f>
        <v>90868.6</v>
      </c>
      <c r="G32" s="10">
        <f>INDEX([2]Data!$B$145:$CO$145,MATCH($A$7:$A$70,[2]Data!$B$141:$CO$141,0))</f>
        <v>71086</v>
      </c>
      <c r="H32" s="10">
        <f>INDEX([2]Data!$B$171:$CO$171,MATCH($A$7:$A$70,[2]Data!$B$167:$CO$167,0))</f>
        <v>27386.799999999999</v>
      </c>
      <c r="I32" s="10">
        <f>INDEX([2]Data!$B$184:$CO$184,MATCH($A$7:$A$70,[2]Data!$B$180:$CO$180,0))</f>
        <v>52285.7</v>
      </c>
      <c r="J32" s="11">
        <f t="shared" si="8"/>
        <v>-24898.899999999998</v>
      </c>
      <c r="K32" s="10">
        <f>INDEX([2]Data!$B$158:$CO$158,MATCH($A$7:$A$70,[2]Data!$B$115:$CO$115,0))</f>
        <v>37561.1</v>
      </c>
      <c r="L32" s="14">
        <f>VLOOKUP($A$7:$A$80,[3]Trimestre!$B$9:$I$68,6)</f>
        <v>9.75</v>
      </c>
      <c r="M32" s="14">
        <f>[4]Sheet2!$F35</f>
        <v>11.53063492063492</v>
      </c>
      <c r="N32" s="16">
        <f>INDEX([5]data!$C$6:$C$82,MATCH($A$7:$A$70,[5]data!$A$6:$A$82,0))</f>
        <v>3.6415000000000002</v>
      </c>
      <c r="O32" s="10">
        <f>INDEX([2]Data!$B$106:$CO$106,MATCH($A$7:$A$70,[2]Data!$B$102:$CO$102,0))</f>
        <v>38119.9</v>
      </c>
      <c r="P32" s="11">
        <f>INDEX([6]Data!$B$44:$EL$44,MATCH($A$7:$A$70,[6]Data!$B$40:$EL$40,0))</f>
        <v>553</v>
      </c>
      <c r="Q32" s="6">
        <f>INDEX([7]Data!$B$16:$CO$16,MATCH($A$7:$A$70,[7]Data!$B$13:$CO$13,0))</f>
        <v>9445</v>
      </c>
      <c r="R32" s="6">
        <f>INDEX([7]Data!$B$30:$CO$30,MATCH($A$7:$A$70,[7]Data!$B$27:$CO$27,0))</f>
        <v>8868</v>
      </c>
      <c r="S32">
        <f>VLOOKUP($A$7:$A$70,[1]Trimestre!$F$3:$I$66,3,FALSE)</f>
        <v>108.64</v>
      </c>
      <c r="T32" s="10">
        <f>INDEX([2]Data!$B$222:$CO$222,MATCH($A$7:$A$70,[2]Data!$B$219:$CO$219,0))</f>
        <v>106.476</v>
      </c>
      <c r="U32" s="10">
        <f>INDEX([2]Data!$B$118:$CO$118,MATCH($A$7:$A$70,[2]Data!$B$115:$CO$115,0))</f>
        <v>2272585.7999999998</v>
      </c>
      <c r="V32" s="10">
        <f>INDEX([2]Data!$B$144:$CO$144,MATCH($A$7:$A$70,[2]Data!$B$141:$CO$141,0))</f>
        <v>1244314</v>
      </c>
      <c r="W32" s="10">
        <f>INDEX([2]Data!$B$170:$CO$170,MATCH($A$7:$A$70,[2]Data!$B$167:$CO$167,0))</f>
        <v>917481.1</v>
      </c>
      <c r="X32" s="10">
        <f>INDEX([2]Data!$B$183:$CO$183,MATCH($A$7:$A$70,[2]Data!$B$180:$CO$180,0))</f>
        <v>869860.2</v>
      </c>
      <c r="Y32" s="11">
        <f t="shared" si="6"/>
        <v>47620.900000000023</v>
      </c>
      <c r="Z32" s="10">
        <f>INDEX([2]Data!$B$105:$CO$105,MATCH($A$7:$A$70,[2]Data!$B$102:$CO$102,0))</f>
        <v>876725.1</v>
      </c>
      <c r="AA32" s="11">
        <f>INDEX([6]Data!$B$43:$EL$43,MATCH($A$7:$A$70,[6]Data!$B$40:$EL$40,0))</f>
        <v>11692</v>
      </c>
      <c r="AB32" s="6">
        <f>INDEX([7]Data!$B$15:$CO$15,MATCH($A$7:$A$70,[7]Data!$B$13:$CO$13,0))</f>
        <v>156295</v>
      </c>
      <c r="AC32" s="6">
        <f>INDEX([7]Data!$B$29:$CO$29,MATCH($A$7:$A$70,[7]Data!$B$27:$CO$27,0))</f>
        <v>144674</v>
      </c>
      <c r="AD32" s="5">
        <f>[8]Sheet3!B23</f>
        <v>3</v>
      </c>
      <c r="AE32" s="16">
        <f>INDEX([5]data!$E$6:$E$82,MATCH($A$7:$A$70,[5]data!$A$6:$A$82,0))</f>
        <v>1.5764</v>
      </c>
      <c r="AF32" s="16">
        <f>INDEX([9]Data!$B$14:$CO$14,MATCH($A$7:$A$70,[9]Data!$B$11:$CO$11,0))</f>
        <v>20635.46</v>
      </c>
      <c r="AG32" s="16">
        <f>INDEX([9]Data!$B$13:$CO$13,MATCH($A$7:$A$70,[9]Data!$B$11:$CO$11,0))</f>
        <v>320728.15999999997</v>
      </c>
      <c r="AL32">
        <f t="shared" si="2"/>
        <v>0.41335620885542418</v>
      </c>
      <c r="AM32" s="19">
        <f t="shared" si="3"/>
        <v>0.5753989827068976</v>
      </c>
      <c r="AN32" s="5">
        <f>(H32+I32)/F32</f>
        <v>0.87678802138472467</v>
      </c>
      <c r="AO32">
        <f t="shared" si="4"/>
        <v>0.78647912875280657</v>
      </c>
    </row>
    <row r="33" spans="1:41" ht="15.75" x14ac:dyDescent="0.3">
      <c r="A33" s="3" t="s">
        <v>33</v>
      </c>
      <c r="B33">
        <f>VLOOKUP($A$7:$A$70,[1]Trimestre!$F$3:$I$66,4,FALSE)</f>
        <v>121.65</v>
      </c>
      <c r="C33" s="10">
        <f>INDEX([2]Data!$B$223:$CO$223,MATCH($A$7:$A$70,[2]Data!$B$219:$CO$219,0))</f>
        <v>151.066</v>
      </c>
      <c r="D33" s="10">
        <f>INDEX([2]Data!$B$275:$CO$275,MATCH($A$7:$A$70,[2]Data!$B$271:$CO$271,0))</f>
        <v>130.90700000000001</v>
      </c>
      <c r="E33" s="10">
        <f>INDEX([2]Data!$B$288:$CO$288,MATCH($A$7:$A$70,[2]Data!$B$284:$CO$284,0))</f>
        <v>105.738</v>
      </c>
      <c r="F33" s="10">
        <f>INDEX([2]Data!$B$119:$CO$119,MATCH($A$7:$A$70,[2]Data!$B$115:$CO$115,0))</f>
        <v>91683.7</v>
      </c>
      <c r="G33" s="10">
        <f>INDEX([2]Data!$B$145:$CO$145,MATCH($A$7:$A$70,[2]Data!$B$141:$CO$141,0))</f>
        <v>72093.3</v>
      </c>
      <c r="H33" s="10">
        <f>INDEX([2]Data!$B$171:$CO$171,MATCH($A$7:$A$70,[2]Data!$B$167:$CO$167,0))</f>
        <v>27332.3</v>
      </c>
      <c r="I33" s="10">
        <f>INDEX([2]Data!$B$184:$CO$184,MATCH($A$7:$A$70,[2]Data!$B$180:$CO$180,0))</f>
        <v>53343.7</v>
      </c>
      <c r="J33" s="11">
        <f t="shared" si="8"/>
        <v>-26011.399999999998</v>
      </c>
      <c r="K33" s="10">
        <f>INDEX([2]Data!$B$158:$CO$158,MATCH($A$7:$A$70,[2]Data!$B$115:$CO$115,0))</f>
        <v>38336.1</v>
      </c>
      <c r="L33" s="14">
        <f>VLOOKUP($A$7:$A$80,[3]Trimestre!$B$9:$I$68,6)</f>
        <v>10.166666666666666</v>
      </c>
      <c r="M33" s="14">
        <f>[4]Sheet2!$F36</f>
        <v>12.429242424242419</v>
      </c>
      <c r="N33" s="16">
        <f>INDEX([5]data!$C$6:$C$82,MATCH($A$7:$A$70,[5]data!$A$6:$A$82,0))</f>
        <v>3.7412999999999998</v>
      </c>
      <c r="O33" s="10">
        <f>INDEX([2]Data!$B$106:$CO$106,MATCH($A$7:$A$70,[2]Data!$B$102:$CO$102,0))</f>
        <v>42507.9</v>
      </c>
      <c r="P33" s="11">
        <f>INDEX([6]Data!$B$44:$EL$44,MATCH($A$7:$A$70,[6]Data!$B$40:$EL$40,0))</f>
        <v>531</v>
      </c>
      <c r="Q33" s="6">
        <f>INDEX([7]Data!$B$16:$CO$16,MATCH($A$7:$A$70,[7]Data!$B$13:$CO$13,0))</f>
        <v>9428</v>
      </c>
      <c r="R33" s="6">
        <f>INDEX([7]Data!$B$30:$CO$30,MATCH($A$7:$A$70,[7]Data!$B$27:$CO$27,0))</f>
        <v>8860</v>
      </c>
      <c r="S33">
        <f>VLOOKUP($A$7:$A$70,[1]Trimestre!$F$3:$I$66,3,FALSE)</f>
        <v>108.52</v>
      </c>
      <c r="T33" s="10">
        <f>INDEX([2]Data!$B$222:$CO$222,MATCH($A$7:$A$70,[2]Data!$B$219:$CO$219,0))</f>
        <v>106.738</v>
      </c>
      <c r="U33" s="10">
        <f>INDEX([2]Data!$B$118:$CO$118,MATCH($A$7:$A$70,[2]Data!$B$115:$CO$115,0))</f>
        <v>2259475.7000000002</v>
      </c>
      <c r="V33" s="10">
        <f>INDEX([2]Data!$B$144:$CO$144,MATCH($A$7:$A$70,[2]Data!$B$141:$CO$141,0))</f>
        <v>1238878.7</v>
      </c>
      <c r="W33" s="10">
        <f>INDEX([2]Data!$B$170:$CO$170,MATCH($A$7:$A$70,[2]Data!$B$167:$CO$167,0))</f>
        <v>906321</v>
      </c>
      <c r="X33" s="10">
        <f>INDEX([2]Data!$B$183:$CO$183,MATCH($A$7:$A$70,[2]Data!$B$180:$CO$180,0))</f>
        <v>862451</v>
      </c>
      <c r="Y33" s="11">
        <f t="shared" si="6"/>
        <v>43870</v>
      </c>
      <c r="Z33" s="10">
        <f>INDEX([2]Data!$B$105:$CO$105,MATCH($A$7:$A$70,[2]Data!$B$102:$CO$102,0))</f>
        <v>882030.3</v>
      </c>
      <c r="AA33" s="11">
        <f>INDEX([6]Data!$B$43:$EL$43,MATCH($A$7:$A$70,[6]Data!$B$40:$EL$40,0))</f>
        <v>11965</v>
      </c>
      <c r="AB33" s="6">
        <f>INDEX([7]Data!$B$15:$CO$15,MATCH($A$7:$A$70,[7]Data!$B$13:$CO$13,0))</f>
        <v>156766</v>
      </c>
      <c r="AC33" s="6">
        <f>INDEX([7]Data!$B$29:$CO$29,MATCH($A$7:$A$70,[7]Data!$B$27:$CO$27,0))</f>
        <v>144889</v>
      </c>
      <c r="AD33" s="5">
        <f>[8]Sheet3!B24</f>
        <v>3.25</v>
      </c>
      <c r="AE33" s="16">
        <f>INDEX([5]data!$E$6:$E$82,MATCH($A$7:$A$70,[5]data!$A$6:$A$82,0))</f>
        <v>1.4302999999999999</v>
      </c>
      <c r="AF33" s="16">
        <f>INDEX([9]Data!$B$14:$CO$14,MATCH($A$7:$A$70,[9]Data!$B$11:$CO$11,0))</f>
        <v>20537.849999999999</v>
      </c>
      <c r="AG33" s="16">
        <f>INDEX([9]Data!$B$13:$CO$13,MATCH($A$7:$A$70,[9]Data!$B$11:$CO$11,0))</f>
        <v>321148.82</v>
      </c>
      <c r="AL33">
        <f t="shared" si="2"/>
        <v>0.41813430304405252</v>
      </c>
      <c r="AM33" s="19">
        <f t="shared" si="3"/>
        <v>0.58182315940565221</v>
      </c>
      <c r="AN33" s="5">
        <f>(H33+I33)/F33</f>
        <v>0.87993830964500785</v>
      </c>
      <c r="AO33">
        <f t="shared" si="4"/>
        <v>0.78282408613644305</v>
      </c>
    </row>
    <row r="34" spans="1:41" ht="15.75" x14ac:dyDescent="0.3">
      <c r="A34" s="3" t="s">
        <v>32</v>
      </c>
      <c r="B34">
        <f>VLOOKUP($A$7:$A$70,[1]Trimestre!$F$3:$I$66,4,FALSE)</f>
        <v>123.66</v>
      </c>
      <c r="C34" s="10">
        <f>INDEX([2]Data!$B$223:$CO$223,MATCH($A$7:$A$70,[2]Data!$B$219:$CO$219,0))</f>
        <v>156.303</v>
      </c>
      <c r="D34" s="10">
        <f>INDEX([2]Data!$B$275:$CO$275,MATCH($A$7:$A$70,[2]Data!$B$271:$CO$271,0))</f>
        <v>132.69800000000001</v>
      </c>
      <c r="E34" s="10">
        <f>INDEX([2]Data!$B$288:$CO$288,MATCH($A$7:$A$70,[2]Data!$B$284:$CO$284,0))</f>
        <v>109.45</v>
      </c>
      <c r="F34" s="10">
        <f>INDEX([2]Data!$B$119:$CO$119,MATCH($A$7:$A$70,[2]Data!$B$115:$CO$115,0))</f>
        <v>90305.3</v>
      </c>
      <c r="G34" s="10">
        <f>INDEX([2]Data!$B$145:$CO$145,MATCH($A$7:$A$70,[2]Data!$B$141:$CO$141,0))</f>
        <v>64620</v>
      </c>
      <c r="H34" s="10">
        <f>INDEX([2]Data!$B$171:$CO$171,MATCH($A$7:$A$70,[2]Data!$B$167:$CO$167,0))</f>
        <v>25962.6</v>
      </c>
      <c r="I34" s="10">
        <f>INDEX([2]Data!$B$184:$CO$184,MATCH($A$7:$A$70,[2]Data!$B$180:$CO$180,0))</f>
        <v>44235.4</v>
      </c>
      <c r="J34" s="11">
        <f t="shared" si="8"/>
        <v>-18272.800000000003</v>
      </c>
      <c r="K34" s="10">
        <f>INDEX([2]Data!$B$158:$CO$158,MATCH($A$7:$A$70,[2]Data!$B$115:$CO$115,0))</f>
        <v>36961.599999999999</v>
      </c>
      <c r="L34" s="14">
        <f>VLOOKUP($A$7:$A$80,[3]Trimestre!$B$9:$I$68,6)</f>
        <v>10.25</v>
      </c>
      <c r="M34" s="14">
        <f>[4]Sheet2!$F37</f>
        <v>18.308095238095238</v>
      </c>
      <c r="N34" s="16">
        <f>INDEX([5]data!$C$6:$C$82,MATCH($A$7:$A$70,[5]data!$A$6:$A$82,0))</f>
        <v>4.0225</v>
      </c>
      <c r="O34" s="10">
        <f>INDEX([2]Data!$B$106:$CO$106,MATCH($A$7:$A$70,[2]Data!$B$102:$CO$102,0))</f>
        <v>48387</v>
      </c>
      <c r="P34" s="11">
        <f>INDEX([6]Data!$B$44:$EL$44,MATCH($A$7:$A$70,[6]Data!$B$40:$EL$40,0))</f>
        <v>549</v>
      </c>
      <c r="Q34" s="6">
        <f>INDEX([7]Data!$B$16:$CO$16,MATCH($A$7:$A$70,[7]Data!$B$13:$CO$13,0))</f>
        <v>9433</v>
      </c>
      <c r="R34" s="6">
        <f>INDEX([7]Data!$B$30:$CO$30,MATCH($A$7:$A$70,[7]Data!$B$27:$CO$27,0))</f>
        <v>8857</v>
      </c>
      <c r="S34">
        <f>VLOOKUP($A$7:$A$70,[1]Trimestre!$F$3:$I$66,3,FALSE)</f>
        <v>107.88</v>
      </c>
      <c r="T34" s="10">
        <f>INDEX([2]Data!$B$222:$CO$222,MATCH($A$7:$A$70,[2]Data!$B$219:$CO$219,0))</f>
        <v>107.282</v>
      </c>
      <c r="U34" s="10">
        <f>INDEX([2]Data!$B$118:$CO$118,MATCH($A$7:$A$70,[2]Data!$B$115:$CO$115,0))</f>
        <v>2220563.4</v>
      </c>
      <c r="V34" s="10">
        <f>INDEX([2]Data!$B$144:$CO$144,MATCH($A$7:$A$70,[2]Data!$B$141:$CO$141,0))</f>
        <v>1235129.3999999999</v>
      </c>
      <c r="W34" s="10">
        <f>INDEX([2]Data!$B$170:$CO$170,MATCH($A$7:$A$70,[2]Data!$B$167:$CO$167,0))</f>
        <v>852625.2</v>
      </c>
      <c r="X34" s="10">
        <f>INDEX([2]Data!$B$183:$CO$183,MATCH($A$7:$A$70,[2]Data!$B$180:$CO$180,0))</f>
        <v>823990.8</v>
      </c>
      <c r="Y34" s="11">
        <f t="shared" si="6"/>
        <v>28634.399999999907</v>
      </c>
      <c r="Z34" s="10">
        <f>INDEX([2]Data!$B$105:$CO$105,MATCH($A$7:$A$70,[2]Data!$B$102:$CO$102,0))</f>
        <v>881857.9</v>
      </c>
      <c r="AA34" s="11">
        <f>INDEX([6]Data!$B$43:$EL$43,MATCH($A$7:$A$70,[6]Data!$B$40:$EL$40,0))</f>
        <v>12757</v>
      </c>
      <c r="AB34" s="6">
        <f>INDEX([7]Data!$B$15:$CO$15,MATCH($A$7:$A$70,[7]Data!$B$13:$CO$13,0))</f>
        <v>156684</v>
      </c>
      <c r="AC34" s="6">
        <f>INDEX([7]Data!$B$29:$CO$29,MATCH($A$7:$A$70,[7]Data!$B$27:$CO$27,0))</f>
        <v>144205</v>
      </c>
      <c r="AD34" s="5">
        <f>[8]Sheet3!B25</f>
        <v>2.75</v>
      </c>
      <c r="AE34" s="16">
        <f>INDEX([5]data!$E$6:$E$82,MATCH($A$7:$A$70,[5]data!$A$6:$A$82,0))</f>
        <v>1.3916999999999999</v>
      </c>
      <c r="AF34" s="16">
        <f>INDEX([9]Data!$B$14:$CO$14,MATCH($A$7:$A$70,[9]Data!$B$11:$CO$11,0))</f>
        <v>20537.849999999999</v>
      </c>
      <c r="AG34" s="16">
        <f>INDEX([9]Data!$B$13:$CO$13,MATCH($A$7:$A$70,[9]Data!$B$11:$CO$11,0))</f>
        <v>321539.43</v>
      </c>
      <c r="AL34">
        <f t="shared" si="2"/>
        <v>0.4092960213852343</v>
      </c>
      <c r="AM34" s="19">
        <f t="shared" si="3"/>
        <v>0.48984278885070975</v>
      </c>
      <c r="AN34" s="5">
        <f>(H34+I34)/F34</f>
        <v>0.77734086482188747</v>
      </c>
      <c r="AO34">
        <f t="shared" si="4"/>
        <v>0.75504081531740996</v>
      </c>
    </row>
    <row r="35" spans="1:41" ht="15.75" x14ac:dyDescent="0.3">
      <c r="A35" s="3" t="s">
        <v>31</v>
      </c>
      <c r="B35">
        <f>VLOOKUP($A$7:$A$70,[1]Trimestre!$F$3:$I$66,4,FALSE)</f>
        <v>126.86</v>
      </c>
      <c r="C35" s="10">
        <f>INDEX([2]Data!$B$223:$CO$223,MATCH($A$7:$A$70,[2]Data!$B$219:$CO$219,0))</f>
        <v>148.47300000000001</v>
      </c>
      <c r="D35" s="10">
        <f>INDEX([2]Data!$B$275:$CO$275,MATCH($A$7:$A$70,[2]Data!$B$271:$CO$271,0))</f>
        <v>131.38800000000001</v>
      </c>
      <c r="E35" s="10">
        <f>INDEX([2]Data!$B$288:$CO$288,MATCH($A$7:$A$70,[2]Data!$B$284:$CO$284,0))</f>
        <v>107.029</v>
      </c>
      <c r="F35" s="10">
        <f>INDEX([2]Data!$B$119:$CO$119,MATCH($A$7:$A$70,[2]Data!$B$115:$CO$115,0))</f>
        <v>83889.8</v>
      </c>
      <c r="G35" s="10">
        <f>INDEX([2]Data!$B$145:$CO$145,MATCH($A$7:$A$70,[2]Data!$B$141:$CO$141,0))</f>
        <v>63216.3</v>
      </c>
      <c r="H35" s="10">
        <f>INDEX([2]Data!$B$171:$CO$171,MATCH($A$7:$A$70,[2]Data!$B$167:$CO$167,0))</f>
        <v>25420.9</v>
      </c>
      <c r="I35" s="10">
        <f>INDEX([2]Data!$B$184:$CO$184,MATCH($A$7:$A$70,[2]Data!$B$180:$CO$180,0))</f>
        <v>39456.5</v>
      </c>
      <c r="J35" s="11">
        <f t="shared" si="8"/>
        <v>-14035.599999999999</v>
      </c>
      <c r="K35" s="10">
        <f>INDEX([2]Data!$B$158:$CO$158,MATCH($A$7:$A$70,[2]Data!$B$115:$CO$115,0))</f>
        <v>29970.1</v>
      </c>
      <c r="L35" s="14">
        <f>VLOOKUP($A$7:$A$80,[3]Trimestre!$B$9:$I$68,6)</f>
        <v>10.083333333333334</v>
      </c>
      <c r="M35" s="14">
        <f>[4]Sheet2!$F38</f>
        <v>15.281129032258061</v>
      </c>
      <c r="N35" s="16">
        <f>INDEX([5]data!$C$6:$C$82,MATCH($A$7:$A$70,[5]data!$A$6:$A$82,0))</f>
        <v>4.2385000000000002</v>
      </c>
      <c r="O35" s="10">
        <f>INDEX([2]Data!$B$106:$CO$106,MATCH($A$7:$A$70,[2]Data!$B$102:$CO$102,0))</f>
        <v>33315.300000000003</v>
      </c>
      <c r="P35" s="11">
        <f>INDEX([6]Data!$B$44:$EL$44,MATCH($A$7:$A$70,[6]Data!$B$40:$EL$40,0))</f>
        <v>592</v>
      </c>
      <c r="Q35" s="6">
        <f>INDEX([7]Data!$B$16:$CO$16,MATCH($A$7:$A$70,[7]Data!$B$13:$CO$13,0))</f>
        <v>9520</v>
      </c>
      <c r="R35" s="6">
        <f>INDEX([7]Data!$B$30:$CO$30,MATCH($A$7:$A$70,[7]Data!$B$27:$CO$27,0))</f>
        <v>8889</v>
      </c>
      <c r="S35">
        <f>VLOOKUP($A$7:$A$70,[1]Trimestre!$F$3:$I$66,3,FALSE)</f>
        <v>107.82</v>
      </c>
      <c r="T35" s="10">
        <f>INDEX([2]Data!$B$222:$CO$222,MATCH($A$7:$A$70,[2]Data!$B$219:$CO$219,0))</f>
        <v>107.545</v>
      </c>
      <c r="U35" s="10">
        <f>INDEX([2]Data!$B$118:$CO$118,MATCH($A$7:$A$70,[2]Data!$B$115:$CO$115,0))</f>
        <v>2155297.7000000002</v>
      </c>
      <c r="V35" s="10">
        <f>INDEX([2]Data!$B$144:$CO$144,MATCH($A$7:$A$70,[2]Data!$B$141:$CO$141,0))</f>
        <v>1228394</v>
      </c>
      <c r="W35" s="10">
        <f>INDEX([2]Data!$B$170:$CO$170,MATCH($A$7:$A$70,[2]Data!$B$167:$CO$167,0))</f>
        <v>776807.8</v>
      </c>
      <c r="X35" s="10">
        <f>INDEX([2]Data!$B$183:$CO$183,MATCH($A$7:$A$70,[2]Data!$B$180:$CO$180,0))</f>
        <v>760832</v>
      </c>
      <c r="Y35" s="11">
        <f t="shared" si="6"/>
        <v>15975.800000000047</v>
      </c>
      <c r="Z35" s="10">
        <f>INDEX([2]Data!$B$105:$CO$105,MATCH($A$7:$A$70,[2]Data!$B$102:$CO$102,0))</f>
        <v>873510.2</v>
      </c>
      <c r="AA35" s="11">
        <f>INDEX([6]Data!$B$43:$EL$43,MATCH($A$7:$A$70,[6]Data!$B$40:$EL$40,0))</f>
        <v>14272</v>
      </c>
      <c r="AB35" s="6">
        <f>INDEX([7]Data!$B$15:$CO$15,MATCH($A$7:$A$70,[7]Data!$B$13:$CO$13,0))</f>
        <v>156958</v>
      </c>
      <c r="AC35" s="6">
        <f>INDEX([7]Data!$B$29:$CO$29,MATCH($A$7:$A$70,[7]Data!$B$27:$CO$27,0))</f>
        <v>142842</v>
      </c>
      <c r="AD35" s="5">
        <f>[8]Sheet3!B26</f>
        <v>1</v>
      </c>
      <c r="AE35" s="16">
        <f>INDEX([5]data!$E$6:$E$82,MATCH($A$7:$A$70,[5]data!$A$6:$A$82,0))</f>
        <v>1.3308</v>
      </c>
      <c r="AF35" s="16">
        <f>INDEX([9]Data!$B$14:$CO$14,MATCH($A$7:$A$70,[9]Data!$B$11:$CO$11,0))</f>
        <v>20440.29</v>
      </c>
      <c r="AG35" s="16">
        <f>INDEX([9]Data!$B$13:$CO$13,MATCH($A$7:$A$70,[9]Data!$B$11:$CO$11,0))</f>
        <v>327092.89</v>
      </c>
      <c r="AL35">
        <f t="shared" si="2"/>
        <v>0.35725559007173696</v>
      </c>
      <c r="AM35" s="19">
        <f t="shared" si="3"/>
        <v>0.47033727580707069</v>
      </c>
      <c r="AN35" s="5">
        <f>(H35+I35)/F35</f>
        <v>0.77336458067607738</v>
      </c>
      <c r="AO35">
        <f t="shared" si="4"/>
        <v>0.713423393900527</v>
      </c>
    </row>
    <row r="36" spans="1:41" ht="15.75" x14ac:dyDescent="0.3">
      <c r="A36" s="3" t="s">
        <v>30</v>
      </c>
      <c r="B36">
        <f>VLOOKUP($A$7:$A$70,[1]Trimestre!$F$3:$I$66,4,FALSE)</f>
        <v>127.47</v>
      </c>
      <c r="C36" s="10">
        <f>INDEX([2]Data!$B$223:$CO$223,MATCH($A$7:$A$70,[2]Data!$B$219:$CO$219,0))</f>
        <v>153.50800000000001</v>
      </c>
      <c r="D36" s="10">
        <f>INDEX([2]Data!$B$275:$CO$275,MATCH($A$7:$A$70,[2]Data!$B$271:$CO$271,0))</f>
        <v>136.71600000000001</v>
      </c>
      <c r="E36" s="10">
        <f>INDEX([2]Data!$B$288:$CO$288,MATCH($A$7:$A$70,[2]Data!$B$284:$CO$284,0))</f>
        <v>108.655</v>
      </c>
      <c r="F36" s="10">
        <f>INDEX([2]Data!$B$119:$CO$119,MATCH($A$7:$A$70,[2]Data!$B$115:$CO$115,0))</f>
        <v>84168.6</v>
      </c>
      <c r="G36" s="10">
        <f>INDEX([2]Data!$B$145:$CO$145,MATCH($A$7:$A$70,[2]Data!$B$141:$CO$141,0))</f>
        <v>63538.9</v>
      </c>
      <c r="H36" s="10">
        <f>INDEX([2]Data!$B$171:$CO$171,MATCH($A$7:$A$70,[2]Data!$B$167:$CO$167,0))</f>
        <v>24820.1</v>
      </c>
      <c r="I36" s="10">
        <f>INDEX([2]Data!$B$184:$CO$184,MATCH($A$7:$A$70,[2]Data!$B$180:$CO$180,0))</f>
        <v>38098.5</v>
      </c>
      <c r="J36" s="11">
        <f t="shared" si="8"/>
        <v>-13278.400000000001</v>
      </c>
      <c r="K36" s="10">
        <f>INDEX([2]Data!$B$158:$CO$158,MATCH($A$7:$A$70,[2]Data!$B$115:$CO$115,0))</f>
        <v>22890.799999999999</v>
      </c>
      <c r="L36" s="14">
        <f>VLOOKUP($A$7:$A$80,[3]Trimestre!$B$9:$I$68,6)</f>
        <v>9.6666666666666661</v>
      </c>
      <c r="M36" s="14">
        <f>[4]Sheet2!$F39</f>
        <v>12.052741935483871</v>
      </c>
      <c r="N36" s="16">
        <f>INDEX([5]data!$C$6:$C$82,MATCH($A$7:$A$70,[5]data!$A$6:$A$82,0))</f>
        <v>4.2072000000000003</v>
      </c>
      <c r="O36" s="10">
        <f>INDEX([2]Data!$B$106:$CO$106,MATCH($A$7:$A$70,[2]Data!$B$102:$CO$102,0))</f>
        <v>35387.300000000003</v>
      </c>
      <c r="P36" s="11">
        <f>INDEX([6]Data!$B$44:$EL$44,MATCH($A$7:$A$70,[6]Data!$B$40:$EL$40,0))</f>
        <v>591</v>
      </c>
      <c r="Q36" s="6">
        <f>INDEX([7]Data!$B$16:$CO$16,MATCH($A$7:$A$70,[7]Data!$B$13:$CO$13,0))</f>
        <v>9429</v>
      </c>
      <c r="R36" s="6">
        <f>INDEX([7]Data!$B$30:$CO$30,MATCH($A$7:$A$70,[7]Data!$B$27:$CO$27,0))</f>
        <v>8791</v>
      </c>
      <c r="S36">
        <f>VLOOKUP($A$7:$A$70,[1]Trimestre!$F$3:$I$66,3,FALSE)</f>
        <v>108.49</v>
      </c>
      <c r="T36" s="10">
        <f>INDEX([2]Data!$B$222:$CO$222,MATCH($A$7:$A$70,[2]Data!$B$219:$CO$219,0))</f>
        <v>107.49299999999999</v>
      </c>
      <c r="U36" s="10">
        <f>INDEX([2]Data!$B$118:$CO$118,MATCH($A$7:$A$70,[2]Data!$B$115:$CO$115,0))</f>
        <v>2149392.6</v>
      </c>
      <c r="V36" s="10">
        <f>INDEX([2]Data!$B$144:$CO$144,MATCH($A$7:$A$70,[2]Data!$B$141:$CO$141,0))</f>
        <v>1228459.8999999999</v>
      </c>
      <c r="W36" s="10">
        <f>INDEX([2]Data!$B$170:$CO$170,MATCH($A$7:$A$70,[2]Data!$B$167:$CO$167,0))</f>
        <v>772236</v>
      </c>
      <c r="X36" s="10">
        <f>INDEX([2]Data!$B$183:$CO$183,MATCH($A$7:$A$70,[2]Data!$B$180:$CO$180,0))</f>
        <v>743266.1</v>
      </c>
      <c r="Y36" s="11">
        <f t="shared" si="6"/>
        <v>28969.900000000023</v>
      </c>
      <c r="Z36" s="10">
        <f>INDEX([2]Data!$B$105:$CO$105,MATCH($A$7:$A$70,[2]Data!$B$102:$CO$102,0))</f>
        <v>871431</v>
      </c>
      <c r="AA36" s="11">
        <f>INDEX([6]Data!$B$43:$EL$43,MATCH($A$7:$A$70,[6]Data!$B$40:$EL$40,0))</f>
        <v>15152</v>
      </c>
      <c r="AB36" s="6">
        <f>INDEX([7]Data!$B$15:$CO$15,MATCH($A$7:$A$70,[7]Data!$B$13:$CO$13,0))</f>
        <v>156901</v>
      </c>
      <c r="AC36" s="6">
        <f>INDEX([7]Data!$B$29:$CO$29,MATCH($A$7:$A$70,[7]Data!$B$27:$CO$27,0))</f>
        <v>141912</v>
      </c>
      <c r="AD36" s="5">
        <f>[8]Sheet3!B27</f>
        <v>0.25</v>
      </c>
      <c r="AE36" s="16">
        <f>INDEX([5]data!$E$6:$E$82,MATCH($A$7:$A$70,[5]data!$A$6:$A$82,0))</f>
        <v>1.4134</v>
      </c>
      <c r="AF36" s="16">
        <f>INDEX([9]Data!$B$14:$CO$14,MATCH($A$7:$A$70,[9]Data!$B$11:$CO$11,0))</f>
        <v>20440.29</v>
      </c>
      <c r="AG36" s="16">
        <f>INDEX([9]Data!$B$13:$CO$13,MATCH($A$7:$A$70,[9]Data!$B$11:$CO$11,0))</f>
        <v>327312.99</v>
      </c>
      <c r="AL36">
        <f t="shared" si="2"/>
        <v>0.27196365390418753</v>
      </c>
      <c r="AM36" s="19">
        <f t="shared" si="3"/>
        <v>0.45264504815334933</v>
      </c>
      <c r="AN36" s="5">
        <f>(H36+I36)/F36</f>
        <v>0.74753055177346417</v>
      </c>
      <c r="AO36">
        <f t="shared" si="4"/>
        <v>0.70508389207257904</v>
      </c>
    </row>
    <row r="37" spans="1:41" ht="15.75" x14ac:dyDescent="0.3">
      <c r="A37" s="3" t="s">
        <v>29</v>
      </c>
      <c r="B37">
        <f>VLOOKUP($A$7:$A$70,[1]Trimestre!$F$3:$I$66,4,FALSE)</f>
        <v>127.64</v>
      </c>
      <c r="C37" s="10">
        <f>INDEX([2]Data!$B$223:$CO$223,MATCH($A$7:$A$70,[2]Data!$B$219:$CO$219,0))</f>
        <v>153.78100000000001</v>
      </c>
      <c r="D37" s="10">
        <f>INDEX([2]Data!$B$275:$CO$275,MATCH($A$7:$A$70,[2]Data!$B$271:$CO$271,0))</f>
        <v>134.05099999999999</v>
      </c>
      <c r="E37" s="10">
        <f>INDEX([2]Data!$B$288:$CO$288,MATCH($A$7:$A$70,[2]Data!$B$284:$CO$284,0))</f>
        <v>113.004</v>
      </c>
      <c r="F37" s="10">
        <f>INDEX([2]Data!$B$119:$CO$119,MATCH($A$7:$A$70,[2]Data!$B$115:$CO$115,0))</f>
        <v>85709.5</v>
      </c>
      <c r="G37" s="10">
        <f>INDEX([2]Data!$B$145:$CO$145,MATCH($A$7:$A$70,[2]Data!$B$141:$CO$141,0))</f>
        <v>64126.2</v>
      </c>
      <c r="H37" s="10">
        <f>INDEX([2]Data!$B$171:$CO$171,MATCH($A$7:$A$70,[2]Data!$B$167:$CO$167,0))</f>
        <v>26548.1</v>
      </c>
      <c r="I37" s="10">
        <f>INDEX([2]Data!$B$184:$CO$184,MATCH($A$7:$A$70,[2]Data!$B$180:$CO$180,0))</f>
        <v>39766.400000000001</v>
      </c>
      <c r="J37" s="11">
        <f t="shared" si="8"/>
        <v>-13218.300000000003</v>
      </c>
      <c r="K37" s="10">
        <f>INDEX([2]Data!$B$158:$CO$158,MATCH($A$7:$A$70,[2]Data!$B$115:$CO$115,0))</f>
        <v>23625.200000000001</v>
      </c>
      <c r="L37" s="14">
        <f>VLOOKUP($A$7:$A$80,[3]Trimestre!$B$9:$I$68,6)</f>
        <v>8.5</v>
      </c>
      <c r="M37" s="14">
        <f>[4]Sheet2!$F40</f>
        <v>9.3581818181818175</v>
      </c>
      <c r="N37" s="16">
        <f>INDEX([5]data!$C$6:$C$82,MATCH($A$7:$A$70,[5]data!$A$6:$A$82,0))</f>
        <v>4.218</v>
      </c>
      <c r="O37" s="10">
        <f>INDEX([2]Data!$B$106:$CO$106,MATCH($A$7:$A$70,[2]Data!$B$102:$CO$102,0))</f>
        <v>37202</v>
      </c>
      <c r="P37" s="11">
        <f>INDEX([6]Data!$B$44:$EL$44,MATCH($A$7:$A$70,[6]Data!$B$40:$EL$40,0))</f>
        <v>651</v>
      </c>
      <c r="Q37" s="6">
        <f>INDEX([7]Data!$B$16:$CO$16,MATCH($A$7:$A$70,[7]Data!$B$13:$CO$13,0))</f>
        <v>9548</v>
      </c>
      <c r="R37" s="6">
        <f>INDEX([7]Data!$B$30:$CO$30,MATCH($A$7:$A$70,[7]Data!$B$27:$CO$27,0))</f>
        <v>8835</v>
      </c>
      <c r="S37">
        <f>VLOOKUP($A$7:$A$70,[1]Trimestre!$F$3:$I$66,3,FALSE)</f>
        <v>108.16</v>
      </c>
      <c r="T37" s="10">
        <f>INDEX([2]Data!$B$222:$CO$222,MATCH($A$7:$A$70,[2]Data!$B$219:$CO$219,0))</f>
        <v>107.64100000000001</v>
      </c>
      <c r="U37" s="10">
        <f>INDEX([2]Data!$B$118:$CO$118,MATCH($A$7:$A$70,[2]Data!$B$115:$CO$115,0))</f>
        <v>2156099.1</v>
      </c>
      <c r="V37" s="10">
        <f>INDEX([2]Data!$B$144:$CO$144,MATCH($A$7:$A$70,[2]Data!$B$141:$CO$141,0))</f>
        <v>1226890.5</v>
      </c>
      <c r="W37" s="10">
        <f>INDEX([2]Data!$B$170:$CO$170,MATCH($A$7:$A$70,[2]Data!$B$167:$CO$167,0))</f>
        <v>791671.5</v>
      </c>
      <c r="X37" s="10">
        <f>INDEX([2]Data!$B$183:$CO$183,MATCH($A$7:$A$70,[2]Data!$B$180:$CO$180,0))</f>
        <v>762921.5</v>
      </c>
      <c r="Y37" s="11">
        <f t="shared" si="6"/>
        <v>28750</v>
      </c>
      <c r="Z37" s="10">
        <f>INDEX([2]Data!$B$105:$CO$105,MATCH($A$7:$A$70,[2]Data!$B$102:$CO$102,0))</f>
        <v>875684.3</v>
      </c>
      <c r="AA37" s="11">
        <f>INDEX([6]Data!$B$43:$EL$43,MATCH($A$7:$A$70,[6]Data!$B$40:$EL$40,0))</f>
        <v>15628</v>
      </c>
      <c r="AB37" s="6">
        <f>INDEX([7]Data!$B$15:$CO$15,MATCH($A$7:$A$70,[7]Data!$B$13:$CO$13,0))</f>
        <v>156444</v>
      </c>
      <c r="AC37" s="6">
        <f>INDEX([7]Data!$B$29:$CO$29,MATCH($A$7:$A$70,[7]Data!$B$27:$CO$27,0))</f>
        <v>140990</v>
      </c>
      <c r="AD37" s="5">
        <f>[8]Sheet3!B28</f>
        <v>0.25</v>
      </c>
      <c r="AE37" s="16">
        <f>INDEX([5]data!$E$6:$E$82,MATCH($A$7:$A$70,[5]data!$A$6:$A$82,0))</f>
        <v>1.4642999999999999</v>
      </c>
      <c r="AF37" s="16">
        <f>INDEX([9]Data!$B$14:$CO$14,MATCH($A$7:$A$70,[9]Data!$B$11:$CO$11,0))</f>
        <v>20367.439999999999</v>
      </c>
      <c r="AG37" s="16">
        <f>INDEX([9]Data!$B$13:$CO$13,MATCH($A$7:$A$70,[9]Data!$B$11:$CO$11,0))</f>
        <v>327603.33</v>
      </c>
      <c r="AL37">
        <f t="shared" si="2"/>
        <v>0.27564272338538903</v>
      </c>
      <c r="AM37" s="19">
        <f t="shared" si="3"/>
        <v>0.46396723817079788</v>
      </c>
      <c r="AN37" s="5">
        <f>(H37+I37)/F37</f>
        <v>0.77371236560707968</v>
      </c>
      <c r="AO37">
        <f t="shared" si="4"/>
        <v>0.72102112560596121</v>
      </c>
    </row>
    <row r="38" spans="1:41" ht="15.75" x14ac:dyDescent="0.3">
      <c r="A38" s="3" t="s">
        <v>28</v>
      </c>
      <c r="B38">
        <f>VLOOKUP($A$7:$A$70,[1]Trimestre!$F$3:$I$66,4,FALSE)</f>
        <v>129.47</v>
      </c>
      <c r="C38" s="10">
        <f>INDEX([2]Data!$B$223:$CO$223,MATCH($A$7:$A$70,[2]Data!$B$219:$CO$219,0))</f>
        <v>160.291</v>
      </c>
      <c r="D38" s="10">
        <f>INDEX([2]Data!$B$275:$CO$275,MATCH($A$7:$A$70,[2]Data!$B$271:$CO$271,0))</f>
        <v>134.63499999999999</v>
      </c>
      <c r="E38" s="10">
        <f>INDEX([2]Data!$B$288:$CO$288,MATCH($A$7:$A$70,[2]Data!$B$284:$CO$284,0))</f>
        <v>108.366</v>
      </c>
      <c r="F38" s="10">
        <f>INDEX([2]Data!$B$119:$CO$119,MATCH($A$7:$A$70,[2]Data!$B$115:$CO$115,0))</f>
        <v>86257.9</v>
      </c>
      <c r="G38" s="10">
        <f>INDEX([2]Data!$B$145:$CO$145,MATCH($A$7:$A$70,[2]Data!$B$141:$CO$141,0))</f>
        <v>63114.7</v>
      </c>
      <c r="H38" s="10">
        <f>INDEX([2]Data!$B$171:$CO$171,MATCH($A$7:$A$70,[2]Data!$B$167:$CO$167,0))</f>
        <v>27195</v>
      </c>
      <c r="I38" s="10">
        <f>INDEX([2]Data!$B$184:$CO$184,MATCH($A$7:$A$70,[2]Data!$B$180:$CO$180,0))</f>
        <v>40474.6</v>
      </c>
      <c r="J38" s="11">
        <f t="shared" si="8"/>
        <v>-13279.599999999999</v>
      </c>
      <c r="K38" s="10">
        <f>INDEX([2]Data!$B$158:$CO$158,MATCH($A$7:$A$70,[2]Data!$B$115:$CO$115,0))</f>
        <v>22720.6</v>
      </c>
      <c r="L38" s="14">
        <f>VLOOKUP($A$7:$A$80,[3]Trimestre!$B$9:$I$68,6)</f>
        <v>8</v>
      </c>
      <c r="M38" s="14">
        <f>[4]Sheet2!$F41</f>
        <v>10.379374999999994</v>
      </c>
      <c r="N38" s="16">
        <f>INDEX([5]data!$C$6:$C$82,MATCH($A$7:$A$70,[5]data!$A$6:$A$82,0))</f>
        <v>4.2363</v>
      </c>
      <c r="O38" s="10">
        <f>INDEX([2]Data!$B$106:$CO$106,MATCH($A$7:$A$70,[2]Data!$B$102:$CO$102,0))</f>
        <v>43222.2</v>
      </c>
      <c r="P38" s="11">
        <f>INDEX([6]Data!$B$44:$EL$44,MATCH($A$7:$A$70,[6]Data!$B$40:$EL$40,0))</f>
        <v>661</v>
      </c>
      <c r="Q38" s="6">
        <f>INDEX([7]Data!$B$16:$CO$16,MATCH($A$7:$A$70,[7]Data!$B$13:$CO$13,0))</f>
        <v>9440</v>
      </c>
      <c r="R38" s="6">
        <f>INDEX([7]Data!$B$30:$CO$30,MATCH($A$7:$A$70,[7]Data!$B$27:$CO$27,0))</f>
        <v>8704</v>
      </c>
      <c r="S38">
        <f>VLOOKUP($A$7:$A$70,[1]Trimestre!$F$3:$I$66,3,FALSE)</f>
        <v>108.88</v>
      </c>
      <c r="T38" s="10">
        <f>INDEX([2]Data!$B$222:$CO$222,MATCH($A$7:$A$70,[2]Data!$B$219:$CO$219,0))</f>
        <v>107.901</v>
      </c>
      <c r="U38" s="10">
        <f>INDEX([2]Data!$B$118:$CO$118,MATCH($A$7:$A$70,[2]Data!$B$115:$CO$115,0))</f>
        <v>2167848.7000000002</v>
      </c>
      <c r="V38" s="10">
        <f>INDEX([2]Data!$B$144:$CO$144,MATCH($A$7:$A$70,[2]Data!$B$141:$CO$141,0))</f>
        <v>1231693.3999999999</v>
      </c>
      <c r="W38" s="10">
        <f>INDEX([2]Data!$B$170:$CO$170,MATCH($A$7:$A$70,[2]Data!$B$167:$CO$167,0))</f>
        <v>812412.5</v>
      </c>
      <c r="X38" s="10">
        <f>INDEX([2]Data!$B$183:$CO$183,MATCH($A$7:$A$70,[2]Data!$B$180:$CO$180,0))</f>
        <v>777634.8</v>
      </c>
      <c r="Y38" s="11">
        <f t="shared" si="6"/>
        <v>34777.699999999953</v>
      </c>
      <c r="Z38" s="10">
        <f>INDEX([2]Data!$B$105:$CO$105,MATCH($A$7:$A$70,[2]Data!$B$102:$CO$102,0))</f>
        <v>878318.9</v>
      </c>
      <c r="AA38" s="11">
        <f>INDEX([6]Data!$B$43:$EL$43,MATCH($A$7:$A$70,[6]Data!$B$40:$EL$40,0))</f>
        <v>15964</v>
      </c>
      <c r="AB38" s="6">
        <f>INDEX([7]Data!$B$15:$CO$15,MATCH($A$7:$A$70,[7]Data!$B$13:$CO$13,0))</f>
        <v>156702</v>
      </c>
      <c r="AC38" s="6">
        <f>INDEX([7]Data!$B$29:$CO$29,MATCH($A$7:$A$70,[7]Data!$B$27:$CO$27,0))</f>
        <v>141012</v>
      </c>
      <c r="AD38" s="5">
        <f>[8]Sheet3!B29</f>
        <v>0.25</v>
      </c>
      <c r="AE38" s="16">
        <f>INDEX([5]data!$E$6:$E$82,MATCH($A$7:$A$70,[5]data!$A$6:$A$82,0))</f>
        <v>1.4406000000000001</v>
      </c>
      <c r="AF38" s="16">
        <f>INDEX([9]Data!$B$14:$CO$14,MATCH($A$7:$A$70,[9]Data!$B$11:$CO$11,0))</f>
        <v>20367.439999999999</v>
      </c>
      <c r="AG38" s="16">
        <f>INDEX([9]Data!$B$13:$CO$13,MATCH($A$7:$A$70,[9]Data!$B$11:$CO$11,0))</f>
        <v>327905.69</v>
      </c>
      <c r="AL38">
        <f t="shared" si="2"/>
        <v>0.2634031201779779</v>
      </c>
      <c r="AM38" s="19">
        <f t="shared" si="3"/>
        <v>0.46922774609629958</v>
      </c>
      <c r="AN38" s="5">
        <f>(H38+I38)/F38</f>
        <v>0.78450321651697996</v>
      </c>
      <c r="AO38">
        <f t="shared" si="4"/>
        <v>0.7334678384151071</v>
      </c>
    </row>
    <row r="39" spans="1:41" ht="15.75" x14ac:dyDescent="0.3">
      <c r="A39" s="3" t="s">
        <v>27</v>
      </c>
      <c r="B39">
        <f>VLOOKUP($A$7:$A$70,[1]Trimestre!$F$3:$I$66,4,FALSE)</f>
        <v>132.19999999999999</v>
      </c>
      <c r="C39" s="10">
        <f>INDEX([2]Data!$B$223:$CO$223,MATCH($A$7:$A$70,[2]Data!$B$219:$CO$219,0))</f>
        <v>155.69200000000001</v>
      </c>
      <c r="D39" s="10">
        <f>INDEX([2]Data!$B$275:$CO$275,MATCH($A$7:$A$70,[2]Data!$B$271:$CO$271,0))</f>
        <v>137.77000000000001</v>
      </c>
      <c r="E39" s="10">
        <f>INDEX([2]Data!$B$288:$CO$288,MATCH($A$7:$A$70,[2]Data!$B$284:$CO$284,0))</f>
        <v>110.358</v>
      </c>
      <c r="F39" s="10">
        <f>INDEX([2]Data!$B$119:$CO$119,MATCH($A$7:$A$70,[2]Data!$B$115:$CO$115,0))</f>
        <v>82325.8</v>
      </c>
      <c r="G39" s="10">
        <f>INDEX([2]Data!$B$145:$CO$145,MATCH($A$7:$A$70,[2]Data!$B$141:$CO$141,0))</f>
        <v>61478.1</v>
      </c>
      <c r="H39" s="10">
        <f>INDEX([2]Data!$B$171:$CO$171,MATCH($A$7:$A$70,[2]Data!$B$167:$CO$167,0))</f>
        <v>27655.7</v>
      </c>
      <c r="I39" s="10">
        <f>INDEX([2]Data!$B$184:$CO$184,MATCH($A$7:$A$70,[2]Data!$B$180:$CO$180,0))</f>
        <v>42883.5</v>
      </c>
      <c r="J39" s="11">
        <f t="shared" si="8"/>
        <v>-15227.8</v>
      </c>
      <c r="K39" s="10">
        <f>INDEX([2]Data!$B$158:$CO$158,MATCH($A$7:$A$70,[2]Data!$B$115:$CO$115,0))</f>
        <v>24298.9</v>
      </c>
      <c r="L39" s="14">
        <f>VLOOKUP($A$7:$A$80,[3]Trimestre!$B$9:$I$68,6)</f>
        <v>7</v>
      </c>
      <c r="M39" s="14">
        <f>[4]Sheet2!$F42</f>
        <v>7.3603174603174581</v>
      </c>
      <c r="N39" s="16">
        <f>INDEX([5]data!$C$6:$C$82,MATCH($A$7:$A$70,[5]data!$A$6:$A$82,0))</f>
        <v>4.0970000000000004</v>
      </c>
      <c r="O39" s="10">
        <f>INDEX([2]Data!$B$106:$CO$106,MATCH($A$7:$A$70,[2]Data!$B$102:$CO$102,0))</f>
        <v>38968.400000000001</v>
      </c>
      <c r="P39" s="11">
        <f>INDEX([6]Data!$B$44:$EL$44,MATCH($A$7:$A$70,[6]Data!$B$40:$EL$40,0))</f>
        <v>679</v>
      </c>
      <c r="Q39" s="6">
        <f>INDEX([7]Data!$B$16:$CO$16,MATCH($A$7:$A$70,[7]Data!$B$13:$CO$13,0))</f>
        <v>8998</v>
      </c>
      <c r="R39" s="6">
        <f>INDEX([7]Data!$B$30:$CO$30,MATCH($A$7:$A$70,[7]Data!$B$27:$CO$27,0))</f>
        <v>8318</v>
      </c>
      <c r="S39">
        <f>VLOOKUP($A$7:$A$70,[1]Trimestre!$F$3:$I$66,3,FALSE)</f>
        <v>109.53</v>
      </c>
      <c r="T39" s="10">
        <f>INDEX([2]Data!$B$222:$CO$222,MATCH($A$7:$A$70,[2]Data!$B$219:$CO$219,0))</f>
        <v>107.898</v>
      </c>
      <c r="U39" s="10">
        <f>INDEX([2]Data!$B$118:$CO$118,MATCH($A$7:$A$70,[2]Data!$B$115:$CO$115,0))</f>
        <v>2177075</v>
      </c>
      <c r="V39" s="10">
        <f>INDEX([2]Data!$B$144:$CO$144,MATCH($A$7:$A$70,[2]Data!$B$141:$CO$141,0))</f>
        <v>1233649.5</v>
      </c>
      <c r="W39" s="10">
        <f>INDEX([2]Data!$B$170:$CO$170,MATCH($A$7:$A$70,[2]Data!$B$167:$CO$167,0))</f>
        <v>831879.8</v>
      </c>
      <c r="X39" s="10">
        <f>INDEX([2]Data!$B$183:$CO$183,MATCH($A$7:$A$70,[2]Data!$B$180:$CO$180,0))</f>
        <v>799364.1</v>
      </c>
      <c r="Y39" s="11">
        <f t="shared" si="6"/>
        <v>32515.70000000007</v>
      </c>
      <c r="Z39" s="10">
        <f>INDEX([2]Data!$B$105:$CO$105,MATCH($A$7:$A$70,[2]Data!$B$102:$CO$102,0))</f>
        <v>879160.1</v>
      </c>
      <c r="AA39" s="11">
        <f>INDEX([6]Data!$B$43:$EL$43,MATCH($A$7:$A$70,[6]Data!$B$40:$EL$40,0))</f>
        <v>16186</v>
      </c>
      <c r="AB39" s="6">
        <f>INDEX([7]Data!$B$15:$CO$15,MATCH($A$7:$A$70,[7]Data!$B$13:$CO$13,0))</f>
        <v>156179</v>
      </c>
      <c r="AC39" s="6">
        <f>INDEX([7]Data!$B$29:$CO$29,MATCH($A$7:$A$70,[7]Data!$B$27:$CO$27,0))</f>
        <v>140197</v>
      </c>
      <c r="AD39" s="5">
        <f>[8]Sheet3!B30</f>
        <v>0.25</v>
      </c>
      <c r="AE39" s="16">
        <f>INDEX([5]data!$E$6:$E$82,MATCH($A$7:$A$70,[5]data!$A$6:$A$82,0))</f>
        <v>1.3479000000000001</v>
      </c>
      <c r="AF39" s="16">
        <f>INDEX([9]Data!$B$14:$CO$14,MATCH($A$7:$A$70,[9]Data!$B$11:$CO$11,0))</f>
        <v>20294.68</v>
      </c>
      <c r="AG39" s="16">
        <f>INDEX([9]Data!$B$13:$CO$13,MATCH($A$7:$A$70,[9]Data!$B$11:$CO$11,0))</f>
        <v>327980.15999999997</v>
      </c>
      <c r="AL39">
        <f t="shared" si="2"/>
        <v>0.29515534619766831</v>
      </c>
      <c r="AM39" s="19">
        <f t="shared" si="3"/>
        <v>0.52089988800594711</v>
      </c>
      <c r="AN39" s="5">
        <f>(H39+I39)/F39</f>
        <v>0.85682981519766577</v>
      </c>
      <c r="AO39">
        <f t="shared" si="4"/>
        <v>0.74928236280330252</v>
      </c>
    </row>
    <row r="40" spans="1:41" ht="15.75" x14ac:dyDescent="0.3">
      <c r="A40" s="3" t="s">
        <v>26</v>
      </c>
      <c r="B40">
        <f>VLOOKUP($A$7:$A$70,[1]Trimestre!$F$3:$I$66,4,FALSE)</f>
        <v>133</v>
      </c>
      <c r="C40" s="10">
        <f>INDEX([2]Data!$B$223:$CO$223,MATCH($A$7:$A$70,[2]Data!$B$219:$CO$219,0))</f>
        <v>158.34</v>
      </c>
      <c r="D40" s="10">
        <f>INDEX([2]Data!$B$275:$CO$275,MATCH($A$7:$A$70,[2]Data!$B$271:$CO$271,0))</f>
        <v>135.422</v>
      </c>
      <c r="E40" s="10">
        <f>INDEX([2]Data!$B$288:$CO$288,MATCH($A$7:$A$70,[2]Data!$B$284:$CO$284,0))</f>
        <v>113.26600000000001</v>
      </c>
      <c r="F40" s="10">
        <f>INDEX([2]Data!$B$119:$CO$119,MATCH($A$7:$A$70,[2]Data!$B$115:$CO$115,0))</f>
        <v>82738.399999999994</v>
      </c>
      <c r="G40" s="10">
        <f>INDEX([2]Data!$B$145:$CO$145,MATCH($A$7:$A$70,[2]Data!$B$141:$CO$141,0))</f>
        <v>61223.9</v>
      </c>
      <c r="H40" s="10">
        <f>INDEX([2]Data!$B$171:$CO$171,MATCH($A$7:$A$70,[2]Data!$B$167:$CO$167,0))</f>
        <v>30348.1</v>
      </c>
      <c r="I40" s="10">
        <f>INDEX([2]Data!$B$184:$CO$184,MATCH($A$7:$A$70,[2]Data!$B$180:$CO$180,0))</f>
        <v>44895.6</v>
      </c>
      <c r="J40" s="11">
        <f t="shared" si="8"/>
        <v>-14547.5</v>
      </c>
      <c r="K40" s="10">
        <f>INDEX([2]Data!$B$158:$CO$158,MATCH($A$7:$A$70,[2]Data!$B$115:$CO$115,0))</f>
        <v>25141.8</v>
      </c>
      <c r="L40" s="14">
        <f>VLOOKUP($A$7:$A$80,[3]Trimestre!$B$9:$I$68,6)</f>
        <v>6.333333333333333</v>
      </c>
      <c r="M40" s="14">
        <f>[4]Sheet2!$F43</f>
        <v>6.246190476190475</v>
      </c>
      <c r="N40" s="16">
        <f>INDEX([5]data!$C$6:$C$82,MATCH($A$7:$A$70,[5]data!$A$6:$A$82,0))</f>
        <v>4.37</v>
      </c>
      <c r="O40" s="10">
        <f>INDEX([2]Data!$B$106:$CO$106,MATCH($A$7:$A$70,[2]Data!$B$102:$CO$102,0))</f>
        <v>38924.199999999997</v>
      </c>
      <c r="P40" s="11">
        <f>INDEX([6]Data!$B$44:$EL$44,MATCH($A$7:$A$70,[6]Data!$B$40:$EL$40,0))</f>
        <v>638</v>
      </c>
      <c r="Q40" s="6">
        <f>INDEX([7]Data!$B$16:$CO$16,MATCH($A$7:$A$70,[7]Data!$B$13:$CO$13,0))</f>
        <v>9069</v>
      </c>
      <c r="R40" s="6">
        <f>INDEX([7]Data!$B$30:$CO$30,MATCH($A$7:$A$70,[7]Data!$B$27:$CO$27,0))</f>
        <v>8429</v>
      </c>
      <c r="S40">
        <f>VLOOKUP($A$7:$A$70,[1]Trimestre!$F$3:$I$66,3,FALSE)</f>
        <v>110.1</v>
      </c>
      <c r="T40" s="10">
        <f>INDEX([2]Data!$B$222:$CO$222,MATCH($A$7:$A$70,[2]Data!$B$219:$CO$219,0))</f>
        <v>108.17100000000001</v>
      </c>
      <c r="U40" s="10">
        <f>INDEX([2]Data!$B$118:$CO$118,MATCH($A$7:$A$70,[2]Data!$B$115:$CO$115,0))</f>
        <v>2197636.5</v>
      </c>
      <c r="V40" s="10">
        <f>INDEX([2]Data!$B$144:$CO$144,MATCH($A$7:$A$70,[2]Data!$B$141:$CO$141,0))</f>
        <v>1236665.2</v>
      </c>
      <c r="W40" s="10">
        <f>INDEX([2]Data!$B$170:$CO$170,MATCH($A$7:$A$70,[2]Data!$B$167:$CO$167,0))</f>
        <v>872847</v>
      </c>
      <c r="X40" s="10">
        <f>INDEX([2]Data!$B$183:$CO$183,MATCH($A$7:$A$70,[2]Data!$B$180:$CO$180,0))</f>
        <v>835687.6</v>
      </c>
      <c r="Y40" s="11">
        <f t="shared" si="6"/>
        <v>37159.400000000023</v>
      </c>
      <c r="Z40" s="10">
        <f>INDEX([2]Data!$B$105:$CO$105,MATCH($A$7:$A$70,[2]Data!$B$102:$CO$102,0))</f>
        <v>884720.5</v>
      </c>
      <c r="AA40" s="11">
        <f>INDEX([6]Data!$B$43:$EL$43,MATCH($A$7:$A$70,[6]Data!$B$40:$EL$40,0))</f>
        <v>16308</v>
      </c>
      <c r="AB40" s="6">
        <f>INDEX([7]Data!$B$15:$CO$15,MATCH($A$7:$A$70,[7]Data!$B$13:$CO$13,0))</f>
        <v>155969</v>
      </c>
      <c r="AC40" s="6">
        <f>INDEX([7]Data!$B$29:$CO$29,MATCH($A$7:$A$70,[7]Data!$B$27:$CO$27,0))</f>
        <v>139981</v>
      </c>
      <c r="AD40" s="5">
        <f>[8]Sheet3!B31</f>
        <v>0.25</v>
      </c>
      <c r="AE40" s="16">
        <f>INDEX([5]data!$E$6:$E$82,MATCH($A$7:$A$70,[5]data!$A$6:$A$82,0))</f>
        <v>1.2271000000000001</v>
      </c>
      <c r="AF40" s="16">
        <f>INDEX([9]Data!$B$14:$CO$14,MATCH($A$7:$A$70,[9]Data!$B$11:$CO$11,0))</f>
        <v>20294.68</v>
      </c>
      <c r="AG40" s="16">
        <f>INDEX([9]Data!$B$13:$CO$13,MATCH($A$7:$A$70,[9]Data!$B$11:$CO$11,0))</f>
        <v>328197.39</v>
      </c>
      <c r="AL40">
        <f t="shared" si="2"/>
        <v>0.3038709958133104</v>
      </c>
      <c r="AM40" s="19">
        <f t="shared" si="3"/>
        <v>0.54262108041731527</v>
      </c>
      <c r="AN40" s="5">
        <f>(H40+I40)/F40</f>
        <v>0.90941690919814744</v>
      </c>
      <c r="AO40">
        <f t="shared" si="4"/>
        <v>0.77744185628515006</v>
      </c>
    </row>
    <row r="41" spans="1:41" ht="15.75" x14ac:dyDescent="0.3">
      <c r="A41" s="3" t="s">
        <v>25</v>
      </c>
      <c r="B41">
        <f>VLOOKUP($A$7:$A$70,[1]Trimestre!$F$3:$I$66,4,FALSE)</f>
        <v>137.53</v>
      </c>
      <c r="C41" s="10">
        <f>INDEX([2]Data!$B$223:$CO$223,MATCH($A$7:$A$70,[2]Data!$B$219:$CO$219,0))</f>
        <v>162.03200000000001</v>
      </c>
      <c r="D41" s="10">
        <f>INDEX([2]Data!$B$275:$CO$275,MATCH($A$7:$A$70,[2]Data!$B$271:$CO$271,0))</f>
        <v>144.97499999999999</v>
      </c>
      <c r="E41" s="10">
        <f>INDEX([2]Data!$B$288:$CO$288,MATCH($A$7:$A$70,[2]Data!$B$284:$CO$284,0))</f>
        <v>116.688</v>
      </c>
      <c r="F41" s="10">
        <f>INDEX([2]Data!$B$119:$CO$119,MATCH($A$7:$A$70,[2]Data!$B$115:$CO$115,0))</f>
        <v>82016.5</v>
      </c>
      <c r="G41" s="10">
        <f>INDEX([2]Data!$B$145:$CO$145,MATCH($A$7:$A$70,[2]Data!$B$141:$CO$141,0))</f>
        <v>61077.8</v>
      </c>
      <c r="H41" s="10">
        <f>INDEX([2]Data!$B$171:$CO$171,MATCH($A$7:$A$70,[2]Data!$B$167:$CO$167,0))</f>
        <v>30852.5</v>
      </c>
      <c r="I41" s="10">
        <f>INDEX([2]Data!$B$184:$CO$184,MATCH($A$7:$A$70,[2]Data!$B$180:$CO$180,0))</f>
        <v>44842</v>
      </c>
      <c r="J41" s="11">
        <f t="shared" si="8"/>
        <v>-13989.5</v>
      </c>
      <c r="K41" s="10">
        <f>INDEX([2]Data!$B$158:$CO$158,MATCH($A$7:$A$70,[2]Data!$B$115:$CO$115,0))</f>
        <v>23052.7</v>
      </c>
      <c r="L41" s="14">
        <f>VLOOKUP($A$7:$A$80,[3]Trimestre!$B$9:$I$68,6)</f>
        <v>6.25</v>
      </c>
      <c r="M41" s="14">
        <f>[4]Sheet2!$F44</f>
        <v>6.8678787878787855</v>
      </c>
      <c r="N41" s="16">
        <f>INDEX([5]data!$C$6:$C$82,MATCH($A$7:$A$70,[5]data!$A$6:$A$82,0))</f>
        <v>4.2717999999999998</v>
      </c>
      <c r="O41" s="10">
        <f>INDEX([2]Data!$B$106:$CO$106,MATCH($A$7:$A$70,[2]Data!$B$102:$CO$102,0))</f>
        <v>39892.800000000003</v>
      </c>
      <c r="P41" s="11">
        <f>INDEX([6]Data!$B$44:$EL$44,MATCH($A$7:$A$70,[6]Data!$B$40:$EL$40,0))</f>
        <v>646</v>
      </c>
      <c r="Q41" s="6">
        <f>INDEX([7]Data!$B$16:$CO$16,MATCH($A$7:$A$70,[7]Data!$B$13:$CO$13,0))</f>
        <v>8938</v>
      </c>
      <c r="R41" s="6">
        <f>INDEX([7]Data!$B$30:$CO$30,MATCH($A$7:$A$70,[7]Data!$B$27:$CO$27,0))</f>
        <v>8297</v>
      </c>
      <c r="S41">
        <f>VLOOKUP($A$7:$A$70,[1]Trimestre!$F$3:$I$66,3,FALSE)</f>
        <v>110.19</v>
      </c>
      <c r="T41" s="10">
        <f>INDEX([2]Data!$B$222:$CO$222,MATCH($A$7:$A$70,[2]Data!$B$219:$CO$219,0))</f>
        <v>108.56399999999999</v>
      </c>
      <c r="U41" s="10">
        <f>INDEX([2]Data!$B$118:$CO$118,MATCH($A$7:$A$70,[2]Data!$B$115:$CO$115,0))</f>
        <v>2207660</v>
      </c>
      <c r="V41" s="10">
        <f>INDEX([2]Data!$B$144:$CO$144,MATCH($A$7:$A$70,[2]Data!$B$141:$CO$141,0))</f>
        <v>1238374.1000000001</v>
      </c>
      <c r="W41" s="10">
        <f>INDEX([2]Data!$B$170:$CO$170,MATCH($A$7:$A$70,[2]Data!$B$167:$CO$167,0))</f>
        <v>888927.7</v>
      </c>
      <c r="X41" s="10">
        <f>INDEX([2]Data!$B$183:$CO$183,MATCH($A$7:$A$70,[2]Data!$B$180:$CO$180,0))</f>
        <v>844576.1</v>
      </c>
      <c r="Y41" s="11">
        <f t="shared" si="6"/>
        <v>44351.599999999977</v>
      </c>
      <c r="Z41" s="10">
        <f>INDEX([2]Data!$B$105:$CO$105,MATCH($A$7:$A$70,[2]Data!$B$102:$CO$102,0))</f>
        <v>887624.7</v>
      </c>
      <c r="AA41" s="11">
        <f>INDEX([6]Data!$B$43:$EL$43,MATCH($A$7:$A$70,[6]Data!$B$40:$EL$40,0))</f>
        <v>16107</v>
      </c>
      <c r="AB41" s="6">
        <f>INDEX([7]Data!$B$15:$CO$15,MATCH($A$7:$A$70,[7]Data!$B$13:$CO$13,0))</f>
        <v>155820</v>
      </c>
      <c r="AC41" s="6">
        <f>INDEX([7]Data!$B$29:$CO$29,MATCH($A$7:$A$70,[7]Data!$B$27:$CO$27,0))</f>
        <v>139980</v>
      </c>
      <c r="AD41" s="5">
        <f>[8]Sheet3!B32</f>
        <v>0.25</v>
      </c>
      <c r="AE41" s="16">
        <f>INDEX([5]data!$E$6:$E$82,MATCH($A$7:$A$70,[5]data!$A$6:$A$82,0))</f>
        <v>1.3648</v>
      </c>
      <c r="AF41" s="16">
        <f>INDEX([9]Data!$B$14:$CO$14,MATCH($A$7:$A$70,[9]Data!$B$11:$CO$11,0))</f>
        <v>20246.8</v>
      </c>
      <c r="AG41" s="16">
        <f>INDEX([9]Data!$B$13:$CO$13,MATCH($A$7:$A$70,[9]Data!$B$11:$CO$11,0))</f>
        <v>328479.05</v>
      </c>
      <c r="AL41">
        <f t="shared" si="2"/>
        <v>0.28107393024574323</v>
      </c>
      <c r="AM41" s="19">
        <f t="shared" si="3"/>
        <v>0.54674364304743561</v>
      </c>
      <c r="AN41" s="5">
        <f>(H41+I41)/F41</f>
        <v>0.92291794943700356</v>
      </c>
      <c r="AO41">
        <f t="shared" si="4"/>
        <v>0.78522227154543711</v>
      </c>
    </row>
    <row r="42" spans="1:41" ht="15.75" x14ac:dyDescent="0.3">
      <c r="A42" s="3" t="s">
        <v>24</v>
      </c>
      <c r="B42">
        <f>VLOOKUP($A$7:$A$70,[1]Trimestre!$F$3:$I$66,4,FALSE)</f>
        <v>139.76</v>
      </c>
      <c r="C42" s="10">
        <f>INDEX([2]Data!$B$223:$CO$223,MATCH($A$7:$A$70,[2]Data!$B$219:$CO$219,0))</f>
        <v>161.97300000000001</v>
      </c>
      <c r="D42" s="10">
        <f>INDEX([2]Data!$B$275:$CO$275,MATCH($A$7:$A$70,[2]Data!$B$271:$CO$271,0))</f>
        <v>147.428</v>
      </c>
      <c r="E42" s="10">
        <f>INDEX([2]Data!$B$288:$CO$288,MATCH($A$7:$A$70,[2]Data!$B$284:$CO$284,0))</f>
        <v>118.497</v>
      </c>
      <c r="F42" s="10">
        <f>INDEX([2]Data!$B$119:$CO$119,MATCH($A$7:$A$70,[2]Data!$B$115:$CO$115,0))</f>
        <v>83746</v>
      </c>
      <c r="G42" s="10">
        <f>INDEX([2]Data!$B$145:$CO$145,MATCH($A$7:$A$70,[2]Data!$B$141:$CO$141,0))</f>
        <v>61546.2</v>
      </c>
      <c r="H42" s="10">
        <f>INDEX([2]Data!$B$171:$CO$171,MATCH($A$7:$A$70,[2]Data!$B$167:$CO$167,0))</f>
        <v>32484.799999999999</v>
      </c>
      <c r="I42" s="10">
        <f>INDEX([2]Data!$B$184:$CO$184,MATCH($A$7:$A$70,[2]Data!$B$180:$CO$180,0))</f>
        <v>46129</v>
      </c>
      <c r="J42" s="11">
        <f t="shared" si="8"/>
        <v>-13644.2</v>
      </c>
      <c r="K42" s="10">
        <f>INDEX([2]Data!$B$158:$CO$158,MATCH($A$7:$A$70,[2]Data!$B$115:$CO$115,0))</f>
        <v>24614.3</v>
      </c>
      <c r="L42" s="14">
        <f>VLOOKUP($A$7:$A$80,[3]Trimestre!$B$9:$I$68,6)</f>
        <v>6.25</v>
      </c>
      <c r="M42" s="14">
        <f>[4]Sheet2!$F45</f>
        <v>6.5110769230769234</v>
      </c>
      <c r="N42" s="16">
        <f>INDEX([5]data!$C$6:$C$82,MATCH($A$7:$A$70,[5]data!$A$6:$A$82,0))</f>
        <v>4.2619999999999996</v>
      </c>
      <c r="O42" s="10">
        <f>INDEX([2]Data!$B$106:$CO$106,MATCH($A$7:$A$70,[2]Data!$B$102:$CO$102,0))</f>
        <v>39648.5</v>
      </c>
      <c r="P42" s="11">
        <f>INDEX([6]Data!$B$44:$EL$44,MATCH($A$7:$A$70,[6]Data!$B$40:$EL$40,0))</f>
        <v>642</v>
      </c>
      <c r="Q42" s="6">
        <f>INDEX([7]Data!$B$16:$CO$16,MATCH($A$7:$A$70,[7]Data!$B$13:$CO$13,0))</f>
        <v>8833</v>
      </c>
      <c r="R42" s="6">
        <f>INDEX([7]Data!$B$30:$CO$30,MATCH($A$7:$A$70,[7]Data!$B$27:$CO$27,0))</f>
        <v>8192</v>
      </c>
      <c r="S42">
        <f>VLOOKUP($A$7:$A$70,[1]Trimestre!$F$3:$I$66,3,FALSE)</f>
        <v>111.29</v>
      </c>
      <c r="T42" s="10">
        <f>INDEX([2]Data!$B$222:$CO$222,MATCH($A$7:$A$70,[2]Data!$B$219:$CO$219,0))</f>
        <v>108.78100000000001</v>
      </c>
      <c r="U42" s="10">
        <f>INDEX([2]Data!$B$118:$CO$118,MATCH($A$7:$A$70,[2]Data!$B$115:$CO$115,0))</f>
        <v>2220793.2000000002</v>
      </c>
      <c r="V42" s="10">
        <f>INDEX([2]Data!$B$144:$CO$144,MATCH($A$7:$A$70,[2]Data!$B$141:$CO$141,0))</f>
        <v>1243525.1000000001</v>
      </c>
      <c r="W42" s="10">
        <f>INDEX([2]Data!$B$170:$CO$170,MATCH($A$7:$A$70,[2]Data!$B$167:$CO$167,0))</f>
        <v>908963.9</v>
      </c>
      <c r="X42" s="10">
        <f>INDEX([2]Data!$B$183:$CO$183,MATCH($A$7:$A$70,[2]Data!$B$180:$CO$180,0))</f>
        <v>860671.7</v>
      </c>
      <c r="Y42" s="11">
        <f t="shared" si="6"/>
        <v>48292.20000000007</v>
      </c>
      <c r="Z42" s="10">
        <f>INDEX([2]Data!$B$105:$CO$105,MATCH($A$7:$A$70,[2]Data!$B$102:$CO$102,0))</f>
        <v>892865.5</v>
      </c>
      <c r="AA42" s="11">
        <f>INDEX([6]Data!$B$43:$EL$43,MATCH($A$7:$A$70,[6]Data!$B$40:$EL$40,0))</f>
        <v>16067</v>
      </c>
      <c r="AB42" s="6">
        <f>INDEX([7]Data!$B$15:$CO$15,MATCH($A$7:$A$70,[7]Data!$B$13:$CO$13,0))</f>
        <v>155912</v>
      </c>
      <c r="AC42" s="6">
        <f>INDEX([7]Data!$B$29:$CO$29,MATCH($A$7:$A$70,[7]Data!$B$27:$CO$27,0))</f>
        <v>140108</v>
      </c>
      <c r="AD42" s="5">
        <f>[8]Sheet3!B33</f>
        <v>0.25</v>
      </c>
      <c r="AE42" s="16">
        <f>INDEX([5]data!$E$6:$E$82,MATCH($A$7:$A$70,[5]data!$A$6:$A$82,0))</f>
        <v>1.3362000000000001</v>
      </c>
      <c r="AF42" s="16">
        <f>INDEX([9]Data!$B$14:$CO$14,MATCH($A$7:$A$70,[9]Data!$B$11:$CO$11,0))</f>
        <v>20246.8</v>
      </c>
      <c r="AG42" s="16">
        <f>INDEX([9]Data!$B$13:$CO$13,MATCH($A$7:$A$70,[9]Data!$B$11:$CO$11,0))</f>
        <v>328811.61</v>
      </c>
      <c r="AL42">
        <f t="shared" si="2"/>
        <v>0.29391612733742506</v>
      </c>
      <c r="AM42" s="19">
        <f t="shared" si="3"/>
        <v>0.55082033768777017</v>
      </c>
      <c r="AN42" s="5">
        <f>(H42+I42)/F42</f>
        <v>0.93871707305423546</v>
      </c>
      <c r="AO42">
        <f t="shared" si="4"/>
        <v>0.79684844135870014</v>
      </c>
    </row>
    <row r="43" spans="1:41" ht="15.75" x14ac:dyDescent="0.3">
      <c r="A43" s="3" t="s">
        <v>23</v>
      </c>
      <c r="B43">
        <f>VLOOKUP($A$7:$A$70,[1]Trimestre!$F$3:$I$66,4,FALSE)</f>
        <v>142.80000000000001</v>
      </c>
      <c r="C43" s="10">
        <f>INDEX([2]Data!$B$223:$CO$223,MATCH($A$7:$A$70,[2]Data!$B$219:$CO$219,0))</f>
        <v>164.69</v>
      </c>
      <c r="D43" s="10">
        <f>INDEX([2]Data!$B$275:$CO$275,MATCH($A$7:$A$70,[2]Data!$B$271:$CO$271,0))</f>
        <v>150.006</v>
      </c>
      <c r="E43" s="10">
        <f>INDEX([2]Data!$B$288:$CO$288,MATCH($A$7:$A$70,[2]Data!$B$284:$CO$284,0))</f>
        <v>119.41500000000001</v>
      </c>
      <c r="F43" s="10">
        <f>INDEX([2]Data!$B$119:$CO$119,MATCH($A$7:$A$70,[2]Data!$B$115:$CO$115,0))</f>
        <v>83685.8</v>
      </c>
      <c r="G43" s="10">
        <f>INDEX([2]Data!$B$145:$CO$145,MATCH($A$7:$A$70,[2]Data!$B$141:$CO$141,0))</f>
        <v>62009.5</v>
      </c>
      <c r="H43" s="10">
        <f>INDEX([2]Data!$B$171:$CO$171,MATCH($A$7:$A$70,[2]Data!$B$167:$CO$167,0))</f>
        <v>34288.800000000003</v>
      </c>
      <c r="I43" s="10">
        <f>INDEX([2]Data!$B$184:$CO$184,MATCH($A$7:$A$70,[2]Data!$B$180:$CO$180,0))</f>
        <v>47681.2</v>
      </c>
      <c r="J43" s="11">
        <f t="shared" si="8"/>
        <v>-13392.399999999994</v>
      </c>
      <c r="K43" s="10">
        <f>INDEX([2]Data!$B$158:$CO$158,MATCH($A$7:$A$70,[2]Data!$B$115:$CO$115,0))</f>
        <v>25307.4</v>
      </c>
      <c r="L43" s="14">
        <f>VLOOKUP($A$7:$A$80,[3]Trimestre!$B$9:$I$68,6)</f>
        <v>6.25</v>
      </c>
      <c r="M43" s="14">
        <f>[4]Sheet2!$F46</f>
        <v>5.7193749999999985</v>
      </c>
      <c r="N43" s="16">
        <f>INDEX([5]data!$C$6:$C$82,MATCH($A$7:$A$70,[5]data!$A$6:$A$82,0))</f>
        <v>4.1220999999999997</v>
      </c>
      <c r="O43" s="10">
        <f>INDEX([2]Data!$B$106:$CO$106,MATCH($A$7:$A$70,[2]Data!$B$102:$CO$102,0))</f>
        <v>37794.699999999997</v>
      </c>
      <c r="P43" s="11">
        <f>INDEX([6]Data!$B$44:$EL$44,MATCH($A$7:$A$70,[6]Data!$B$40:$EL$40,0))</f>
        <v>642</v>
      </c>
      <c r="Q43" s="6">
        <f>INDEX([7]Data!$B$16:$CO$16,MATCH($A$7:$A$70,[7]Data!$B$13:$CO$13,0))</f>
        <v>8942</v>
      </c>
      <c r="R43" s="6">
        <f>INDEX([7]Data!$B$30:$CO$30,MATCH($A$7:$A$70,[7]Data!$B$27:$CO$27,0))</f>
        <v>8302</v>
      </c>
      <c r="S43">
        <f>VLOOKUP($A$7:$A$70,[1]Trimestre!$F$3:$I$66,3,FALSE)</f>
        <v>112.46</v>
      </c>
      <c r="T43" s="10">
        <f>INDEX([2]Data!$B$222:$CO$222,MATCH($A$7:$A$70,[2]Data!$B$219:$CO$219,0))</f>
        <v>108.96299999999999</v>
      </c>
      <c r="U43" s="10">
        <f>INDEX([2]Data!$B$118:$CO$118,MATCH($A$7:$A$70,[2]Data!$B$115:$CO$115,0))</f>
        <v>2239196.2000000002</v>
      </c>
      <c r="V43" s="10">
        <f>INDEX([2]Data!$B$144:$CO$144,MATCH($A$7:$A$70,[2]Data!$B$141:$CO$141,0))</f>
        <v>1242309.6000000001</v>
      </c>
      <c r="W43" s="10">
        <f>INDEX([2]Data!$B$170:$CO$170,MATCH($A$7:$A$70,[2]Data!$B$167:$CO$167,0))</f>
        <v>926053.6</v>
      </c>
      <c r="X43" s="10">
        <f>INDEX([2]Data!$B$183:$CO$183,MATCH($A$7:$A$70,[2]Data!$B$180:$CO$180,0))</f>
        <v>874014.7</v>
      </c>
      <c r="Y43" s="11">
        <f t="shared" si="6"/>
        <v>52038.900000000023</v>
      </c>
      <c r="Z43" s="10">
        <f>INDEX([2]Data!$B$105:$CO$105,MATCH($A$7:$A$70,[2]Data!$B$102:$CO$102,0))</f>
        <v>898088.5</v>
      </c>
      <c r="AA43" s="11">
        <f>INDEX([6]Data!$B$43:$EL$43,MATCH($A$7:$A$70,[6]Data!$B$40:$EL$40,0))</f>
        <v>15908</v>
      </c>
      <c r="AB43" s="6">
        <f>INDEX([7]Data!$B$15:$CO$15,MATCH($A$7:$A$70,[7]Data!$B$13:$CO$13,0))</f>
        <v>155825</v>
      </c>
      <c r="AC43" s="6">
        <f>INDEX([7]Data!$B$29:$CO$29,MATCH($A$7:$A$70,[7]Data!$B$27:$CO$27,0))</f>
        <v>140141</v>
      </c>
      <c r="AD43" s="5">
        <f>[8]Sheet3!B34</f>
        <v>0.25</v>
      </c>
      <c r="AE43" s="16">
        <f>INDEX([5]data!$E$6:$E$82,MATCH($A$7:$A$70,[5]data!$A$6:$A$82,0))</f>
        <v>1.4207000000000001</v>
      </c>
      <c r="AF43" s="16">
        <f>INDEX([9]Data!$B$14:$CO$14,MATCH($A$7:$A$70,[9]Data!$B$11:$CO$11,0))</f>
        <v>20199.060000000001</v>
      </c>
      <c r="AG43" s="16">
        <f>INDEX([9]Data!$B$13:$CO$13,MATCH($A$7:$A$70,[9]Data!$B$11:$CO$11,0))</f>
        <v>330241.18</v>
      </c>
      <c r="AL43">
        <f t="shared" si="2"/>
        <v>0.30240972781523268</v>
      </c>
      <c r="AM43" s="19">
        <f t="shared" si="3"/>
        <v>0.5697645239694189</v>
      </c>
      <c r="AN43" s="5">
        <f>(H43+I43)/F43</f>
        <v>0.97949711898553871</v>
      </c>
      <c r="AO43">
        <f t="shared" si="4"/>
        <v>0.80389038709515481</v>
      </c>
    </row>
    <row r="44" spans="1:41" ht="15.75" x14ac:dyDescent="0.3">
      <c r="A44" s="3" t="s">
        <v>22</v>
      </c>
      <c r="B44">
        <f>VLOOKUP($A$7:$A$70,[1]Trimestre!$F$3:$I$66,4,FALSE)</f>
        <v>143.63999999999999</v>
      </c>
      <c r="C44" s="10">
        <f>INDEX([2]Data!$B$223:$CO$223,MATCH($A$7:$A$70,[2]Data!$B$219:$CO$219,0))</f>
        <v>164.697</v>
      </c>
      <c r="D44" s="10">
        <f>INDEX([2]Data!$B$275:$CO$275,MATCH($A$7:$A$70,[2]Data!$B$271:$CO$271,0))</f>
        <v>149.61600000000001</v>
      </c>
      <c r="E44" s="10">
        <f>INDEX([2]Data!$B$288:$CO$288,MATCH($A$7:$A$70,[2]Data!$B$284:$CO$284,0))</f>
        <v>119.453</v>
      </c>
      <c r="F44" s="10">
        <f>INDEX([2]Data!$B$119:$CO$119,MATCH($A$7:$A$70,[2]Data!$B$115:$CO$115,0))</f>
        <v>83803.7</v>
      </c>
      <c r="G44" s="10">
        <f>INDEX([2]Data!$B$145:$CO$145,MATCH($A$7:$A$70,[2]Data!$B$141:$CO$141,0))</f>
        <v>61745.1</v>
      </c>
      <c r="H44" s="10">
        <f>INDEX([2]Data!$B$171:$CO$171,MATCH($A$7:$A$70,[2]Data!$B$167:$CO$167,0))</f>
        <v>33147.1</v>
      </c>
      <c r="I44" s="10">
        <f>INDEX([2]Data!$B$184:$CO$184,MATCH($A$7:$A$70,[2]Data!$B$180:$CO$180,0))</f>
        <v>49734.8</v>
      </c>
      <c r="J44" s="11">
        <f t="shared" si="8"/>
        <v>-16587.700000000004</v>
      </c>
      <c r="K44" s="10">
        <f>INDEX([2]Data!$B$158:$CO$158,MATCH($A$7:$A$70,[2]Data!$B$115:$CO$115,0))</f>
        <v>25250.3</v>
      </c>
      <c r="L44" s="14">
        <f>VLOOKUP($A$7:$A$80,[3]Trimestre!$B$9:$I$68,6)</f>
        <v>6.25</v>
      </c>
      <c r="M44" s="14">
        <f>[4]Sheet2!$F47</f>
        <v>5.5707936507936493</v>
      </c>
      <c r="N44" s="16">
        <f>INDEX([5]data!$C$6:$C$82,MATCH($A$7:$A$70,[5]data!$A$6:$A$82,0))</f>
        <v>4.2435</v>
      </c>
      <c r="O44" s="10">
        <f>INDEX([2]Data!$B$106:$CO$106,MATCH($A$7:$A$70,[2]Data!$B$102:$CO$102,0))</f>
        <v>39414.199999999997</v>
      </c>
      <c r="P44" s="11">
        <f>INDEX([6]Data!$B$44:$EL$44,MATCH($A$7:$A$70,[6]Data!$B$40:$EL$40,0))</f>
        <v>647</v>
      </c>
      <c r="Q44" s="6">
        <f>INDEX([7]Data!$B$16:$CO$16,MATCH($A$7:$A$70,[7]Data!$B$13:$CO$13,0))</f>
        <v>8753</v>
      </c>
      <c r="R44" s="6">
        <f>INDEX([7]Data!$B$30:$CO$30,MATCH($A$7:$A$70,[7]Data!$B$27:$CO$27,0))</f>
        <v>8100</v>
      </c>
      <c r="S44">
        <f>VLOOKUP($A$7:$A$70,[1]Trimestre!$F$3:$I$66,3,FALSE)</f>
        <v>113.08</v>
      </c>
      <c r="T44" s="10">
        <f>INDEX([2]Data!$B$222:$CO$222,MATCH($A$7:$A$70,[2]Data!$B$219:$CO$219,0))</f>
        <v>109.246</v>
      </c>
      <c r="U44" s="10">
        <f>INDEX([2]Data!$B$118:$CO$118,MATCH($A$7:$A$70,[2]Data!$B$115:$CO$115,0))</f>
        <v>2238999.2999999998</v>
      </c>
      <c r="V44" s="10">
        <f>INDEX([2]Data!$B$144:$CO$144,MATCH($A$7:$A$70,[2]Data!$B$141:$CO$141,0))</f>
        <v>1236918.8</v>
      </c>
      <c r="W44" s="10">
        <f>INDEX([2]Data!$B$170:$CO$170,MATCH($A$7:$A$70,[2]Data!$B$167:$CO$167,0))</f>
        <v>931733</v>
      </c>
      <c r="X44" s="10">
        <f>INDEX([2]Data!$B$183:$CO$183,MATCH($A$7:$A$70,[2]Data!$B$180:$CO$180,0))</f>
        <v>875158</v>
      </c>
      <c r="Y44" s="11">
        <f t="shared" si="6"/>
        <v>56575</v>
      </c>
      <c r="Z44" s="10">
        <f>INDEX([2]Data!$B$105:$CO$105,MATCH($A$7:$A$70,[2]Data!$B$102:$CO$102,0))</f>
        <v>904633.7</v>
      </c>
      <c r="AA44" s="11">
        <f>INDEX([6]Data!$B$43:$EL$43,MATCH($A$7:$A$70,[6]Data!$B$40:$EL$40,0))</f>
        <v>15863</v>
      </c>
      <c r="AB44" s="6">
        <f>INDEX([7]Data!$B$15:$CO$15,MATCH($A$7:$A$70,[7]Data!$B$13:$CO$13,0))</f>
        <v>155988</v>
      </c>
      <c r="AC44" s="6">
        <f>INDEX([7]Data!$B$29:$CO$29,MATCH($A$7:$A$70,[7]Data!$B$27:$CO$27,0))</f>
        <v>140372</v>
      </c>
      <c r="AD44" s="5">
        <f>[8]Sheet3!B35</f>
        <v>0.5</v>
      </c>
      <c r="AE44" s="16">
        <f>INDEX([5]data!$E$6:$E$82,MATCH($A$7:$A$70,[5]data!$A$6:$A$82,0))</f>
        <v>1.4453</v>
      </c>
      <c r="AF44" s="16">
        <f>INDEX([9]Data!$B$14:$CO$14,MATCH($A$7:$A$70,[9]Data!$B$11:$CO$11,0))</f>
        <v>20199.060000000001</v>
      </c>
      <c r="AG44" s="16">
        <f>INDEX([9]Data!$B$13:$CO$13,MATCH($A$7:$A$70,[9]Data!$B$11:$CO$11,0))</f>
        <v>330461.71999999997</v>
      </c>
      <c r="AL44">
        <f t="shared" si="2"/>
        <v>0.30130292576580747</v>
      </c>
      <c r="AM44" s="19">
        <f t="shared" si="3"/>
        <v>0.5934678301793358</v>
      </c>
      <c r="AN44" s="5">
        <f>(H44+I44)/F44</f>
        <v>0.98900048565874776</v>
      </c>
      <c r="AO44">
        <f t="shared" si="4"/>
        <v>0.80700829160598675</v>
      </c>
    </row>
    <row r="45" spans="1:41" ht="15.75" x14ac:dyDescent="0.3">
      <c r="A45" s="3" t="s">
        <v>21</v>
      </c>
      <c r="B45">
        <f>VLOOKUP($A$7:$A$70,[1]Trimestre!$F$3:$I$66,4,FALSE)</f>
        <v>142.34</v>
      </c>
      <c r="C45" s="10">
        <f>INDEX([2]Data!$B$223:$CO$223,MATCH($A$7:$A$70,[2]Data!$B$219:$CO$219,0))</f>
        <v>166.51400000000001</v>
      </c>
      <c r="D45" s="10">
        <f>INDEX([2]Data!$B$275:$CO$275,MATCH($A$7:$A$70,[2]Data!$B$271:$CO$271,0))</f>
        <v>153.86699999999999</v>
      </c>
      <c r="E45" s="10">
        <f>INDEX([2]Data!$B$288:$CO$288,MATCH($A$7:$A$70,[2]Data!$B$284:$CO$284,0))</f>
        <v>122.986</v>
      </c>
      <c r="F45" s="10">
        <f>INDEX([2]Data!$B$119:$CO$119,MATCH($A$7:$A$70,[2]Data!$B$115:$CO$115,0))</f>
        <v>85405.6</v>
      </c>
      <c r="G45" s="10">
        <f>INDEX([2]Data!$B$145:$CO$145,MATCH($A$7:$A$70,[2]Data!$B$141:$CO$141,0))</f>
        <v>62423.7</v>
      </c>
      <c r="H45" s="10">
        <f>INDEX([2]Data!$B$171:$CO$171,MATCH($A$7:$A$70,[2]Data!$B$167:$CO$167,0))</f>
        <v>34132.9</v>
      </c>
      <c r="I45" s="10">
        <f>INDEX([2]Data!$B$184:$CO$184,MATCH($A$7:$A$70,[2]Data!$B$180:$CO$180,0))</f>
        <v>49886.8</v>
      </c>
      <c r="J45" s="11">
        <f t="shared" si="8"/>
        <v>-15753.900000000001</v>
      </c>
      <c r="K45" s="10">
        <f>INDEX([2]Data!$B$158:$CO$158,MATCH($A$7:$A$70,[2]Data!$B$115:$CO$115,0))</f>
        <v>25260</v>
      </c>
      <c r="L45" s="14">
        <f>VLOOKUP($A$7:$A$80,[3]Trimestre!$B$9:$I$68,6)</f>
        <v>6.25</v>
      </c>
      <c r="M45" s="14">
        <f>[4]Sheet2!$F48</f>
        <v>5.7467692307692326</v>
      </c>
      <c r="N45" s="16">
        <f>INDEX([5]data!$C$6:$C$82,MATCH($A$7:$A$70,[5]data!$A$6:$A$82,0))</f>
        <v>4.3574999999999999</v>
      </c>
      <c r="O45" s="10">
        <f>INDEX([2]Data!$B$106:$CO$106,MATCH($A$7:$A$70,[2]Data!$B$102:$CO$102,0))</f>
        <v>38754.300000000003</v>
      </c>
      <c r="P45" s="11">
        <f>INDEX([6]Data!$B$44:$EL$44,MATCH($A$7:$A$70,[6]Data!$B$40:$EL$40,0))</f>
        <v>665</v>
      </c>
      <c r="Q45" s="6">
        <f>INDEX([7]Data!$B$16:$CO$16,MATCH($A$7:$A$70,[7]Data!$B$13:$CO$13,0))</f>
        <v>8699</v>
      </c>
      <c r="R45" s="6">
        <f>INDEX([7]Data!$B$30:$CO$30,MATCH($A$7:$A$70,[7]Data!$B$27:$CO$27,0))</f>
        <v>8036</v>
      </c>
      <c r="S45">
        <f>VLOOKUP($A$7:$A$70,[1]Trimestre!$F$3:$I$66,3,FALSE)</f>
        <v>113.47</v>
      </c>
      <c r="T45" s="10">
        <f>INDEX([2]Data!$B$222:$CO$222,MATCH($A$7:$A$70,[2]Data!$B$219:$CO$219,0))</f>
        <v>109.61799999999999</v>
      </c>
      <c r="U45" s="10">
        <f>INDEX([2]Data!$B$118:$CO$118,MATCH($A$7:$A$70,[2]Data!$B$115:$CO$115,0))</f>
        <v>2239093</v>
      </c>
      <c r="V45" s="10">
        <f>INDEX([2]Data!$B$144:$CO$144,MATCH($A$7:$A$70,[2]Data!$B$141:$CO$141,0))</f>
        <v>1238482.5</v>
      </c>
      <c r="W45" s="10">
        <f>INDEX([2]Data!$B$170:$CO$170,MATCH($A$7:$A$70,[2]Data!$B$167:$CO$167,0))</f>
        <v>939916.1</v>
      </c>
      <c r="X45" s="10">
        <f>INDEX([2]Data!$B$183:$CO$183,MATCH($A$7:$A$70,[2]Data!$B$180:$CO$180,0))</f>
        <v>877485.7</v>
      </c>
      <c r="Y45" s="11">
        <f t="shared" si="6"/>
        <v>62430.400000000023</v>
      </c>
      <c r="Z45" s="10">
        <f>INDEX([2]Data!$B$105:$CO$105,MATCH($A$7:$A$70,[2]Data!$B$102:$CO$102,0))</f>
        <v>906031.1</v>
      </c>
      <c r="AA45" s="11">
        <f>INDEX([6]Data!$B$43:$EL$43,MATCH($A$7:$A$70,[6]Data!$B$40:$EL$40,0))</f>
        <v>16295</v>
      </c>
      <c r="AB45" s="6">
        <f>INDEX([7]Data!$B$15:$CO$15,MATCH($A$7:$A$70,[7]Data!$B$13:$CO$13,0))</f>
        <v>156063</v>
      </c>
      <c r="AC45" s="6">
        <f>INDEX([7]Data!$B$29:$CO$29,MATCH($A$7:$A$70,[7]Data!$B$27:$CO$27,0))</f>
        <v>139957</v>
      </c>
      <c r="AD45" s="5">
        <f>[8]Sheet3!B36</f>
        <v>0.75</v>
      </c>
      <c r="AE45" s="16">
        <f>INDEX([5]data!$E$6:$E$82,MATCH($A$7:$A$70,[5]data!$A$6:$A$82,0))</f>
        <v>1.3503000000000001</v>
      </c>
      <c r="AF45" s="16">
        <f>INDEX([9]Data!$B$14:$CO$14,MATCH($A$7:$A$70,[9]Data!$B$11:$CO$11,0))</f>
        <v>20147.66</v>
      </c>
      <c r="AG45" s="16">
        <f>INDEX([9]Data!$B$13:$CO$13,MATCH($A$7:$A$70,[9]Data!$B$11:$CO$11,0))</f>
        <v>330758.62</v>
      </c>
      <c r="AL45">
        <f t="shared" si="2"/>
        <v>0.29576514888953415</v>
      </c>
      <c r="AM45" s="19">
        <f t="shared" si="3"/>
        <v>0.58411626403889205</v>
      </c>
      <c r="AN45" s="5">
        <f>(H45+I45)/F45</f>
        <v>0.98377272684695161</v>
      </c>
      <c r="AO45">
        <f t="shared" si="4"/>
        <v>0.81166874265606648</v>
      </c>
    </row>
    <row r="46" spans="1:41" ht="15.75" x14ac:dyDescent="0.3">
      <c r="A46" s="3" t="s">
        <v>20</v>
      </c>
      <c r="B46">
        <f>VLOOKUP($A$7:$A$70,[1]Trimestre!$F$3:$I$66,4,FALSE)</f>
        <v>144.19999999999999</v>
      </c>
      <c r="C46" s="10">
        <f>INDEX([2]Data!$B$223:$CO$223,MATCH($A$7:$A$70,[2]Data!$B$219:$CO$219,0))</f>
        <v>167.98599999999999</v>
      </c>
      <c r="D46" s="10">
        <f>INDEX([2]Data!$B$275:$CO$275,MATCH($A$7:$A$70,[2]Data!$B$271:$CO$271,0))</f>
        <v>154.309</v>
      </c>
      <c r="E46" s="10">
        <f>INDEX([2]Data!$B$288:$CO$288,MATCH($A$7:$A$70,[2]Data!$B$284:$CO$284,0))</f>
        <v>123.798</v>
      </c>
      <c r="F46" s="10">
        <f>INDEX([2]Data!$B$119:$CO$119,MATCH($A$7:$A$70,[2]Data!$B$115:$CO$115,0))</f>
        <v>84513.600000000006</v>
      </c>
      <c r="G46" s="10">
        <f>INDEX([2]Data!$B$145:$CO$145,MATCH($A$7:$A$70,[2]Data!$B$141:$CO$141,0))</f>
        <v>62238.5</v>
      </c>
      <c r="H46" s="10">
        <f>INDEX([2]Data!$B$171:$CO$171,MATCH($A$7:$A$70,[2]Data!$B$167:$CO$167,0))</f>
        <v>35299.300000000003</v>
      </c>
      <c r="I46" s="10">
        <f>INDEX([2]Data!$B$184:$CO$184,MATCH($A$7:$A$70,[2]Data!$B$180:$CO$180,0))</f>
        <v>49917.1</v>
      </c>
      <c r="J46" s="11">
        <f t="shared" si="8"/>
        <v>-14617.799999999996</v>
      </c>
      <c r="K46" s="10">
        <f>INDEX([2]Data!$B$158:$CO$158,MATCH($A$7:$A$70,[2]Data!$B$115:$CO$115,0))</f>
        <v>26272.799999999999</v>
      </c>
      <c r="L46" s="14">
        <f>VLOOKUP($A$7:$A$80,[3]Trimestre!$B$9:$I$68,6)</f>
        <v>6.083333333333333</v>
      </c>
      <c r="M46" s="14">
        <f>[4]Sheet2!$F49</f>
        <v>6.2546031746031758</v>
      </c>
      <c r="N46" s="16">
        <f>INDEX([5]data!$C$6:$C$82,MATCH($A$7:$A$70,[5]data!$A$6:$A$82,0))</f>
        <v>4.3232999999999997</v>
      </c>
      <c r="O46" s="10">
        <f>INDEX([2]Data!$B$106:$CO$106,MATCH($A$7:$A$70,[2]Data!$B$102:$CO$102,0))</f>
        <v>38255.4</v>
      </c>
      <c r="P46" s="11">
        <f>INDEX([6]Data!$B$44:$EL$44,MATCH($A$7:$A$70,[6]Data!$B$40:$EL$40,0))</f>
        <v>684</v>
      </c>
      <c r="Q46" s="6">
        <f>INDEX([7]Data!$B$16:$CO$16,MATCH($A$7:$A$70,[7]Data!$B$13:$CO$13,0))</f>
        <v>8805</v>
      </c>
      <c r="R46" s="6">
        <f>INDEX([7]Data!$B$30:$CO$30,MATCH($A$7:$A$70,[7]Data!$B$27:$CO$27,0))</f>
        <v>8126</v>
      </c>
      <c r="S46">
        <f>VLOOKUP($A$7:$A$70,[1]Trimestre!$F$3:$I$66,3,FALSE)</f>
        <v>114.35</v>
      </c>
      <c r="T46" s="10">
        <f>INDEX([2]Data!$B$222:$CO$222,MATCH($A$7:$A$70,[2]Data!$B$219:$CO$219,0))</f>
        <v>110.023</v>
      </c>
      <c r="U46" s="10">
        <f>INDEX([2]Data!$B$118:$CO$118,MATCH($A$7:$A$70,[2]Data!$B$115:$CO$115,0))</f>
        <v>2231544.2000000002</v>
      </c>
      <c r="V46" s="10">
        <f>INDEX([2]Data!$B$144:$CO$144,MATCH($A$7:$A$70,[2]Data!$B$141:$CO$141,0))</f>
        <v>1231082.7</v>
      </c>
      <c r="W46" s="10">
        <f>INDEX([2]Data!$B$170:$CO$170,MATCH($A$7:$A$70,[2]Data!$B$167:$CO$167,0))</f>
        <v>940930.8</v>
      </c>
      <c r="X46" s="10">
        <f>INDEX([2]Data!$B$183:$CO$183,MATCH($A$7:$A$70,[2]Data!$B$180:$CO$180,0))</f>
        <v>866144.2</v>
      </c>
      <c r="Y46" s="11">
        <f t="shared" si="6"/>
        <v>74786.600000000093</v>
      </c>
      <c r="Z46" s="10">
        <f>INDEX([2]Data!$B$105:$CO$105,MATCH($A$7:$A$70,[2]Data!$B$102:$CO$102,0))</f>
        <v>909187.6</v>
      </c>
      <c r="AA46" s="11">
        <f>INDEX([6]Data!$B$43:$EL$43,MATCH($A$7:$A$70,[6]Data!$B$40:$EL$40,0))</f>
        <v>16884</v>
      </c>
      <c r="AB46" s="6">
        <f>INDEX([7]Data!$B$15:$CO$15,MATCH($A$7:$A$70,[7]Data!$B$13:$CO$13,0))</f>
        <v>156345</v>
      </c>
      <c r="AC46" s="6">
        <f>INDEX([7]Data!$B$29:$CO$29,MATCH($A$7:$A$70,[7]Data!$B$27:$CO$27,0))</f>
        <v>139687</v>
      </c>
      <c r="AD46" s="5">
        <f>[8]Sheet3!B37</f>
        <v>0.5</v>
      </c>
      <c r="AE46" s="16">
        <f>INDEX([5]data!$E$6:$E$82,MATCH($A$7:$A$70,[5]data!$A$6:$A$82,0))</f>
        <v>1.2939000000000001</v>
      </c>
      <c r="AF46" s="16">
        <f>INDEX([9]Data!$B$14:$CO$14,MATCH($A$7:$A$70,[9]Data!$B$11:$CO$11,0))</f>
        <v>20147.66</v>
      </c>
      <c r="AG46" s="16">
        <f>INDEX([9]Data!$B$13:$CO$13,MATCH($A$7:$A$70,[9]Data!$B$11:$CO$11,0))</f>
        <v>331082.75</v>
      </c>
      <c r="AL46">
        <f t="shared" si="2"/>
        <v>0.31087067643550859</v>
      </c>
      <c r="AM46" s="19">
        <f t="shared" si="3"/>
        <v>0.59063984968099803</v>
      </c>
      <c r="AN46" s="5">
        <f>(H46+I46)/F46</f>
        <v>1.0083158213589292</v>
      </c>
      <c r="AO46">
        <f t="shared" si="4"/>
        <v>0.80978678351968103</v>
      </c>
    </row>
    <row r="47" spans="1:41" ht="15.75" x14ac:dyDescent="0.3">
      <c r="A47" s="3" t="s">
        <v>19</v>
      </c>
      <c r="B47">
        <f>VLOOKUP($A$7:$A$70,[1]Trimestre!$F$3:$I$66,4,FALSE)</f>
        <v>146.41999999999999</v>
      </c>
      <c r="C47" s="10">
        <f>INDEX([2]Data!$B$223:$CO$223,MATCH($A$7:$A$70,[2]Data!$B$219:$CO$219,0))</f>
        <v>169.41</v>
      </c>
      <c r="D47" s="10">
        <f>INDEX([2]Data!$B$275:$CO$275,MATCH($A$7:$A$70,[2]Data!$B$271:$CO$271,0))</f>
        <v>157.172</v>
      </c>
      <c r="E47" s="10">
        <f>INDEX([2]Data!$B$288:$CO$288,MATCH($A$7:$A$70,[2]Data!$B$284:$CO$284,0))</f>
        <v>130.11099999999999</v>
      </c>
      <c r="F47" s="10">
        <f>INDEX([2]Data!$B$119:$CO$119,MATCH($A$7:$A$70,[2]Data!$B$115:$CO$115,0))</f>
        <v>84764</v>
      </c>
      <c r="G47" s="10">
        <f>INDEX([2]Data!$B$145:$CO$145,MATCH($A$7:$A$70,[2]Data!$B$141:$CO$141,0))</f>
        <v>63101.7</v>
      </c>
      <c r="H47" s="10">
        <f>INDEX([2]Data!$B$171:$CO$171,MATCH($A$7:$A$70,[2]Data!$B$167:$CO$167,0))</f>
        <v>34005</v>
      </c>
      <c r="I47" s="10">
        <f>INDEX([2]Data!$B$184:$CO$184,MATCH($A$7:$A$70,[2]Data!$B$180:$CO$180,0))</f>
        <v>47151.5</v>
      </c>
      <c r="J47" s="11">
        <f t="shared" si="8"/>
        <v>-13146.5</v>
      </c>
      <c r="K47" s="10">
        <f>INDEX([2]Data!$B$158:$CO$158,MATCH($A$7:$A$70,[2]Data!$B$115:$CO$115,0))</f>
        <v>27221.5</v>
      </c>
      <c r="L47" s="14">
        <f>VLOOKUP($A$7:$A$80,[3]Trimestre!$B$9:$I$68,6)</f>
        <v>5.5</v>
      </c>
      <c r="M47" s="14">
        <f>[4]Sheet2!$F50</f>
        <v>5.0023809523809524</v>
      </c>
      <c r="N47" s="16">
        <f>INDEX([5]data!$C$6:$C$82,MATCH($A$7:$A$70,[5]data!$A$6:$A$82,0))</f>
        <v>4.3819999999999997</v>
      </c>
      <c r="O47" s="10">
        <f>INDEX([2]Data!$B$106:$CO$106,MATCH($A$7:$A$70,[2]Data!$B$102:$CO$102,0))</f>
        <v>38735.4</v>
      </c>
      <c r="P47" s="11">
        <f>INDEX([6]Data!$B$44:$EL$44,MATCH($A$7:$A$70,[6]Data!$B$40:$EL$40,0))</f>
        <v>641</v>
      </c>
      <c r="Q47" s="6">
        <f>INDEX([7]Data!$B$16:$CO$16,MATCH($A$7:$A$70,[7]Data!$B$13:$CO$13,0))</f>
        <v>8869</v>
      </c>
      <c r="R47" s="6">
        <f>INDEX([7]Data!$B$30:$CO$30,MATCH($A$7:$A$70,[7]Data!$B$27:$CO$27,0))</f>
        <v>8233</v>
      </c>
      <c r="S47">
        <f>VLOOKUP($A$7:$A$70,[1]Trimestre!$F$3:$I$66,3,FALSE)</f>
        <v>115.47</v>
      </c>
      <c r="T47" s="10">
        <f>INDEX([2]Data!$B$222:$CO$222,MATCH($A$7:$A$70,[2]Data!$B$219:$CO$219,0))</f>
        <v>110.373</v>
      </c>
      <c r="U47" s="10">
        <f>INDEX([2]Data!$B$118:$CO$118,MATCH($A$7:$A$70,[2]Data!$B$115:$CO$115,0))</f>
        <v>2228260.7000000002</v>
      </c>
      <c r="V47" s="10">
        <f>INDEX([2]Data!$B$144:$CO$144,MATCH($A$7:$A$70,[2]Data!$B$141:$CO$141,0))</f>
        <v>1230230.7</v>
      </c>
      <c r="W47" s="10">
        <f>INDEX([2]Data!$B$170:$CO$170,MATCH($A$7:$A$70,[2]Data!$B$167:$CO$167,0))</f>
        <v>951240</v>
      </c>
      <c r="X47" s="10">
        <f>INDEX([2]Data!$B$183:$CO$183,MATCH($A$7:$A$70,[2]Data!$B$180:$CO$180,0))</f>
        <v>868265.6</v>
      </c>
      <c r="Y47" s="11">
        <f t="shared" si="6"/>
        <v>82974.400000000023</v>
      </c>
      <c r="Z47" s="10">
        <f>INDEX([2]Data!$B$105:$CO$105,MATCH($A$7:$A$70,[2]Data!$B$102:$CO$102,0))</f>
        <v>911734.9</v>
      </c>
      <c r="AA47" s="11">
        <f>INDEX([6]Data!$B$43:$EL$43,MATCH($A$7:$A$70,[6]Data!$B$40:$EL$40,0))</f>
        <v>17436</v>
      </c>
      <c r="AB47" s="6">
        <f>INDEX([7]Data!$B$15:$CO$15,MATCH($A$7:$A$70,[7]Data!$B$13:$CO$13,0))</f>
        <v>156668</v>
      </c>
      <c r="AC47" s="6">
        <f>INDEX([7]Data!$B$29:$CO$29,MATCH($A$7:$A$70,[7]Data!$B$27:$CO$27,0))</f>
        <v>139373</v>
      </c>
      <c r="AD47" s="5">
        <f>[8]Sheet3!B38</f>
        <v>0.25</v>
      </c>
      <c r="AE47" s="16">
        <f>INDEX([5]data!$E$6:$E$82,MATCH($A$7:$A$70,[5]data!$A$6:$A$82,0))</f>
        <v>1.3355999999999999</v>
      </c>
      <c r="AF47" s="16">
        <f>INDEX([9]Data!$B$14:$CO$14,MATCH($A$7:$A$70,[9]Data!$B$11:$CO$11,0))</f>
        <v>20096</v>
      </c>
      <c r="AG47" s="16">
        <f>INDEX([9]Data!$B$13:$CO$13,MATCH($A$7:$A$70,[9]Data!$B$11:$CO$11,0))</f>
        <v>331218.06</v>
      </c>
      <c r="AL47">
        <f t="shared" si="2"/>
        <v>0.32114458968429993</v>
      </c>
      <c r="AM47" s="19">
        <f t="shared" si="3"/>
        <v>0.55626799112830916</v>
      </c>
      <c r="AN47" s="5">
        <f>(H47+I47)/F47</f>
        <v>0.95744065877023266</v>
      </c>
      <c r="AO47">
        <f t="shared" si="4"/>
        <v>0.81655867286983064</v>
      </c>
    </row>
    <row r="48" spans="1:41" ht="15.75" x14ac:dyDescent="0.3">
      <c r="A48" s="3" t="s">
        <v>18</v>
      </c>
      <c r="B48">
        <f>VLOOKUP($A$7:$A$70,[1]Trimestre!$F$3:$I$66,4,FALSE)</f>
        <v>146.85</v>
      </c>
      <c r="C48" s="10">
        <f>INDEX([2]Data!$B$223:$CO$223,MATCH($A$7:$A$70,[2]Data!$B$219:$CO$219,0))</f>
        <v>171.708</v>
      </c>
      <c r="D48" s="10">
        <f>INDEX([2]Data!$B$275:$CO$275,MATCH($A$7:$A$70,[2]Data!$B$271:$CO$271,0))</f>
        <v>153.70699999999999</v>
      </c>
      <c r="E48" s="10">
        <f>INDEX([2]Data!$B$288:$CO$288,MATCH($A$7:$A$70,[2]Data!$B$284:$CO$284,0))</f>
        <v>130.982</v>
      </c>
      <c r="F48" s="10">
        <f>INDEX([2]Data!$B$119:$CO$119,MATCH($A$7:$A$70,[2]Data!$B$115:$CO$115,0))</f>
        <v>86257.7</v>
      </c>
      <c r="G48" s="10">
        <f>INDEX([2]Data!$B$145:$CO$145,MATCH($A$7:$A$70,[2]Data!$B$141:$CO$141,0))</f>
        <v>63321.3</v>
      </c>
      <c r="H48" s="10">
        <f>INDEX([2]Data!$B$171:$CO$171,MATCH($A$7:$A$70,[2]Data!$B$167:$CO$167,0))</f>
        <v>35940.5</v>
      </c>
      <c r="I48" s="10">
        <f>INDEX([2]Data!$B$184:$CO$184,MATCH($A$7:$A$70,[2]Data!$B$180:$CO$180,0))</f>
        <v>49768.800000000003</v>
      </c>
      <c r="J48" s="11">
        <f t="shared" si="8"/>
        <v>-13828.300000000003</v>
      </c>
      <c r="K48" s="10">
        <f>INDEX([2]Data!$B$158:$CO$158,MATCH($A$7:$A$70,[2]Data!$B$115:$CO$115,0))</f>
        <v>26376.5</v>
      </c>
      <c r="L48" s="14">
        <f>VLOOKUP($A$7:$A$80,[3]Trimestre!$B$9:$I$68,6)</f>
        <v>5.25</v>
      </c>
      <c r="M48" s="14">
        <f>[4]Sheet2!$F51</f>
        <v>4.8879032258064488</v>
      </c>
      <c r="N48" s="16">
        <f>INDEX([5]data!$C$6:$C$82,MATCH($A$7:$A$70,[5]data!$A$6:$A$82,0))</f>
        <v>4.4512999999999998</v>
      </c>
      <c r="O48" s="10">
        <f>INDEX([2]Data!$B$106:$CO$106,MATCH($A$7:$A$70,[2]Data!$B$102:$CO$102,0))</f>
        <v>40333.199999999997</v>
      </c>
      <c r="P48" s="11">
        <f>INDEX([6]Data!$B$44:$EL$44,MATCH($A$7:$A$70,[6]Data!$B$40:$EL$40,0))</f>
        <v>625</v>
      </c>
      <c r="Q48" s="6">
        <f>INDEX([7]Data!$B$16:$CO$16,MATCH($A$7:$A$70,[7]Data!$B$13:$CO$13,0))</f>
        <v>8823</v>
      </c>
      <c r="R48" s="6">
        <f>INDEX([7]Data!$B$30:$CO$30,MATCH($A$7:$A$70,[7]Data!$B$27:$CO$27,0))</f>
        <v>8194</v>
      </c>
      <c r="S48">
        <f>VLOOKUP($A$7:$A$70,[1]Trimestre!$F$3:$I$66,3,FALSE)</f>
        <v>115.75</v>
      </c>
      <c r="T48" s="10">
        <f>INDEX([2]Data!$B$222:$CO$222,MATCH($A$7:$A$70,[2]Data!$B$219:$CO$219,0))</f>
        <v>110.67700000000001</v>
      </c>
      <c r="U48" s="10">
        <f>INDEX([2]Data!$B$118:$CO$118,MATCH($A$7:$A$70,[2]Data!$B$115:$CO$115,0))</f>
        <v>2220571.9</v>
      </c>
      <c r="V48" s="10">
        <f>INDEX([2]Data!$B$144:$CO$144,MATCH($A$7:$A$70,[2]Data!$B$141:$CO$141,0))</f>
        <v>1224577.5</v>
      </c>
      <c r="W48" s="10">
        <f>INDEX([2]Data!$B$170:$CO$170,MATCH($A$7:$A$70,[2]Data!$B$167:$CO$167,0))</f>
        <v>958886.8</v>
      </c>
      <c r="X48" s="10">
        <f>INDEX([2]Data!$B$183:$CO$183,MATCH($A$7:$A$70,[2]Data!$B$180:$CO$180,0))</f>
        <v>866831.2</v>
      </c>
      <c r="Y48" s="11">
        <f t="shared" si="6"/>
        <v>92055.600000000093</v>
      </c>
      <c r="Z48" s="10">
        <f>INDEX([2]Data!$B$105:$CO$105,MATCH($A$7:$A$70,[2]Data!$B$102:$CO$102,0))</f>
        <v>914653.7</v>
      </c>
      <c r="AA48" s="11">
        <f>INDEX([6]Data!$B$43:$EL$43,MATCH($A$7:$A$70,[6]Data!$B$40:$EL$40,0))</f>
        <v>18058</v>
      </c>
      <c r="AB48" s="6">
        <f>INDEX([7]Data!$B$15:$CO$15,MATCH($A$7:$A$70,[7]Data!$B$13:$CO$13,0))</f>
        <v>157004</v>
      </c>
      <c r="AC48" s="6">
        <f>INDEX([7]Data!$B$29:$CO$29,MATCH($A$7:$A$70,[7]Data!$B$27:$CO$27,0))</f>
        <v>139175</v>
      </c>
      <c r="AD48" s="5">
        <f>[8]Sheet3!B39</f>
        <v>0.25</v>
      </c>
      <c r="AE48" s="16">
        <f>INDEX([5]data!$E$6:$E$82,MATCH($A$7:$A$70,[5]data!$A$6:$A$82,0))</f>
        <v>1.2589999999999999</v>
      </c>
      <c r="AF48" s="16">
        <f>INDEX([9]Data!$B$14:$CO$14,MATCH($A$7:$A$70,[9]Data!$B$11:$CO$11,0))</f>
        <v>20096</v>
      </c>
      <c r="AG48" s="16">
        <f>INDEX([9]Data!$B$13:$CO$13,MATCH($A$7:$A$70,[9]Data!$B$11:$CO$11,0))</f>
        <v>331388.39</v>
      </c>
      <c r="AL48">
        <f t="shared" si="2"/>
        <v>0.30578719349113181</v>
      </c>
      <c r="AM48" s="19">
        <f t="shared" si="3"/>
        <v>0.57697805529245505</v>
      </c>
      <c r="AN48" s="5">
        <f>(H48+I48)/F48</f>
        <v>0.99364230671580633</v>
      </c>
      <c r="AO48">
        <f t="shared" si="4"/>
        <v>0.82218369060691077</v>
      </c>
    </row>
    <row r="49" spans="1:41" ht="15.75" x14ac:dyDescent="0.3">
      <c r="A49" s="3" t="s">
        <v>17</v>
      </c>
      <c r="B49">
        <f>VLOOKUP($A$7:$A$70,[1]Trimestre!$F$3:$I$66,4,FALSE)</f>
        <v>150</v>
      </c>
      <c r="C49" s="10">
        <f>INDEX([2]Data!$B$223:$CO$223,MATCH($A$7:$A$70,[2]Data!$B$219:$CO$219,0))</f>
        <v>175.36600000000001</v>
      </c>
      <c r="D49" s="10">
        <f>INDEX([2]Data!$B$275:$CO$275,MATCH($A$7:$A$70,[2]Data!$B$271:$CO$271,0))</f>
        <v>163.68</v>
      </c>
      <c r="E49" s="10">
        <f>INDEX([2]Data!$B$288:$CO$288,MATCH($A$7:$A$70,[2]Data!$B$284:$CO$284,0))</f>
        <v>127.983</v>
      </c>
      <c r="F49" s="10">
        <f>INDEX([2]Data!$B$119:$CO$119,MATCH($A$7:$A$70,[2]Data!$B$115:$CO$115,0))</f>
        <v>85102.8</v>
      </c>
      <c r="G49" s="10">
        <f>INDEX([2]Data!$B$145:$CO$145,MATCH($A$7:$A$70,[2]Data!$B$141:$CO$141,0))</f>
        <v>63243.1</v>
      </c>
      <c r="H49" s="10">
        <f>INDEX([2]Data!$B$171:$CO$171,MATCH($A$7:$A$70,[2]Data!$B$167:$CO$167,0))</f>
        <v>33989.300000000003</v>
      </c>
      <c r="I49" s="10">
        <f>INDEX([2]Data!$B$184:$CO$184,MATCH($A$7:$A$70,[2]Data!$B$180:$CO$180,0))</f>
        <v>49568.800000000003</v>
      </c>
      <c r="J49" s="11">
        <f t="shared" si="8"/>
        <v>-15579.5</v>
      </c>
      <c r="K49" s="10">
        <f>INDEX([2]Data!$B$158:$CO$158,MATCH($A$7:$A$70,[2]Data!$B$115:$CO$115,0))</f>
        <v>26584.1</v>
      </c>
      <c r="L49" s="14">
        <f>VLOOKUP($A$7:$A$80,[3]Trimestre!$B$9:$I$68,6)</f>
        <v>5.25</v>
      </c>
      <c r="M49" s="14">
        <f>[4]Sheet2!$F52</f>
        <v>5.6048437500000015</v>
      </c>
      <c r="N49" s="16">
        <f>INDEX([5]data!$C$6:$C$82,MATCH($A$7:$A$70,[5]data!$A$6:$A$82,0))</f>
        <v>4.5382999999999996</v>
      </c>
      <c r="O49" s="10">
        <f>INDEX([2]Data!$B$106:$CO$106,MATCH($A$7:$A$70,[2]Data!$B$102:$CO$102,0))</f>
        <v>40920.199999999997</v>
      </c>
      <c r="P49" s="11">
        <f>INDEX([6]Data!$B$44:$EL$44,MATCH($A$7:$A$70,[6]Data!$B$40:$EL$40,0))</f>
        <v>626</v>
      </c>
      <c r="Q49" s="6">
        <f>INDEX([7]Data!$B$16:$CO$16,MATCH($A$7:$A$70,[7]Data!$B$13:$CO$13,0))</f>
        <v>8834</v>
      </c>
      <c r="R49" s="6">
        <f>INDEX([7]Data!$B$30:$CO$30,MATCH($A$7:$A$70,[7]Data!$B$27:$CO$27,0))</f>
        <v>8204</v>
      </c>
      <c r="S49">
        <f>VLOOKUP($A$7:$A$70,[1]Trimestre!$F$3:$I$66,3,FALSE)</f>
        <v>116.43</v>
      </c>
      <c r="T49" s="10">
        <f>INDEX([2]Data!$B$222:$CO$222,MATCH($A$7:$A$70,[2]Data!$B$219:$CO$219,0))</f>
        <v>111.02500000000001</v>
      </c>
      <c r="U49" s="10">
        <f>INDEX([2]Data!$B$118:$CO$118,MATCH($A$7:$A$70,[2]Data!$B$115:$CO$115,0))</f>
        <v>2217234.6</v>
      </c>
      <c r="V49" s="10">
        <f>INDEX([2]Data!$B$144:$CO$144,MATCH($A$7:$A$70,[2]Data!$B$141:$CO$141,0))</f>
        <v>1221768.6000000001</v>
      </c>
      <c r="W49" s="10">
        <f>INDEX([2]Data!$B$170:$CO$170,MATCH($A$7:$A$70,[2]Data!$B$167:$CO$167,0))</f>
        <v>966476.2</v>
      </c>
      <c r="X49" s="10">
        <f>INDEX([2]Data!$B$183:$CO$183,MATCH($A$7:$A$70,[2]Data!$B$180:$CO$180,0))</f>
        <v>867110.40000000002</v>
      </c>
      <c r="Y49" s="11">
        <f t="shared" si="6"/>
        <v>99365.79999999993</v>
      </c>
      <c r="Z49" s="10">
        <f>INDEX([2]Data!$B$105:$CO$105,MATCH($A$7:$A$70,[2]Data!$B$102:$CO$102,0))</f>
        <v>915233.1</v>
      </c>
      <c r="AA49" s="11">
        <f>INDEX([6]Data!$B$43:$EL$43,MATCH($A$7:$A$70,[6]Data!$B$40:$EL$40,0))</f>
        <v>18468</v>
      </c>
      <c r="AB49" s="6">
        <f>INDEX([7]Data!$B$15:$CO$15,MATCH($A$7:$A$70,[7]Data!$B$13:$CO$13,0))</f>
        <v>157212</v>
      </c>
      <c r="AC49" s="6">
        <f>INDEX([7]Data!$B$29:$CO$29,MATCH($A$7:$A$70,[7]Data!$B$27:$CO$27,0))</f>
        <v>139015</v>
      </c>
      <c r="AD49" s="5">
        <f>[8]Sheet3!B40</f>
        <v>0</v>
      </c>
      <c r="AE49" s="16">
        <f>INDEX([5]data!$E$6:$E$82,MATCH($A$7:$A$70,[5]data!$A$6:$A$82,0))</f>
        <v>1.2929999999999999</v>
      </c>
      <c r="AF49" s="16">
        <f>INDEX([9]Data!$B$14:$CO$14,MATCH($A$7:$A$70,[9]Data!$B$11:$CO$11,0))</f>
        <v>20060.18</v>
      </c>
      <c r="AG49" s="16">
        <f>INDEX([9]Data!$B$13:$CO$13,MATCH($A$7:$A$70,[9]Data!$B$11:$CO$11,0))</f>
        <v>331662.11</v>
      </c>
      <c r="AL49">
        <f t="shared" si="2"/>
        <v>0.31237632604332638</v>
      </c>
      <c r="AM49" s="19">
        <f t="shared" si="3"/>
        <v>0.58245792147849429</v>
      </c>
      <c r="AN49" s="5">
        <f>(H49+I49)/F49</f>
        <v>0.98184901084335652</v>
      </c>
      <c r="AO49">
        <f t="shared" si="4"/>
        <v>0.82697004638119931</v>
      </c>
    </row>
    <row r="50" spans="1:41" ht="15.75" x14ac:dyDescent="0.3">
      <c r="A50" s="3" t="s">
        <v>16</v>
      </c>
      <c r="B50">
        <f>VLOOKUP($A$7:$A$70,[1]Trimestre!$F$3:$I$66,4,FALSE)</f>
        <v>150.78</v>
      </c>
      <c r="C50" s="10">
        <f>INDEX([2]Data!$B$223:$CO$223,MATCH($A$7:$A$70,[2]Data!$B$219:$CO$219,0))</f>
        <v>176.75700000000001</v>
      </c>
      <c r="D50" s="10">
        <f>INDEX([2]Data!$B$275:$CO$275,MATCH($A$7:$A$70,[2]Data!$B$271:$CO$271,0))</f>
        <v>165.565</v>
      </c>
      <c r="E50" s="10">
        <f>INDEX([2]Data!$B$288:$CO$288,MATCH($A$7:$A$70,[2]Data!$B$284:$CO$284,0))</f>
        <v>127.47</v>
      </c>
      <c r="F50" s="10">
        <f>INDEX([2]Data!$B$119:$CO$119,MATCH($A$7:$A$70,[2]Data!$B$115:$CO$115,0))</f>
        <v>85656.1</v>
      </c>
      <c r="G50" s="10">
        <f>INDEX([2]Data!$B$145:$CO$145,MATCH($A$7:$A$70,[2]Data!$B$141:$CO$141,0))</f>
        <v>63450.5</v>
      </c>
      <c r="H50" s="10">
        <f>INDEX([2]Data!$B$171:$CO$171,MATCH($A$7:$A$70,[2]Data!$B$167:$CO$167,0))</f>
        <v>35428.9</v>
      </c>
      <c r="I50" s="10">
        <f>INDEX([2]Data!$B$184:$CO$184,MATCH($A$7:$A$70,[2]Data!$B$180:$CO$180,0))</f>
        <v>49225.7</v>
      </c>
      <c r="J50" s="11">
        <f t="shared" si="8"/>
        <v>-13796.799999999996</v>
      </c>
      <c r="K50" s="10">
        <f>INDEX([2]Data!$B$158:$CO$158,MATCH($A$7:$A$70,[2]Data!$B$115:$CO$115,0))</f>
        <v>26274.1</v>
      </c>
      <c r="L50" s="14">
        <f>VLOOKUP($A$7:$A$80,[3]Trimestre!$B$9:$I$68,6)</f>
        <v>5.25</v>
      </c>
      <c r="M50" s="14">
        <f>[4]Sheet2!$F53</f>
        <v>5.8701587301587308</v>
      </c>
      <c r="N50" s="16">
        <f>INDEX([5]data!$C$6:$C$82,MATCH($A$7:$A$70,[5]data!$A$6:$A$82,0))</f>
        <v>4.4444999999999997</v>
      </c>
      <c r="O50" s="10">
        <f>INDEX([2]Data!$B$106:$CO$106,MATCH($A$7:$A$70,[2]Data!$B$102:$CO$102,0))</f>
        <v>41771</v>
      </c>
      <c r="P50" s="11">
        <f>INDEX([6]Data!$B$44:$EL$44,MATCH($A$7:$A$70,[6]Data!$B$40:$EL$40,0))</f>
        <v>615</v>
      </c>
      <c r="Q50" s="6">
        <f>INDEX([7]Data!$B$16:$CO$16,MATCH($A$7:$A$70,[7]Data!$B$13:$CO$13,0))</f>
        <v>8868</v>
      </c>
      <c r="R50" s="6">
        <f>INDEX([7]Data!$B$30:$CO$30,MATCH($A$7:$A$70,[7]Data!$B$27:$CO$27,0))</f>
        <v>8254</v>
      </c>
      <c r="S50">
        <f>VLOOKUP($A$7:$A$70,[1]Trimestre!$F$3:$I$66,3,FALSE)</f>
        <v>116.89</v>
      </c>
      <c r="T50" s="10">
        <f>INDEX([2]Data!$B$222:$CO$222,MATCH($A$7:$A$70,[2]Data!$B$219:$CO$219,0))</f>
        <v>111.387</v>
      </c>
      <c r="U50" s="10">
        <f>INDEX([2]Data!$B$118:$CO$118,MATCH($A$7:$A$70,[2]Data!$B$115:$CO$115,0))</f>
        <v>2207899.6</v>
      </c>
      <c r="V50" s="10">
        <f>INDEX([2]Data!$B$144:$CO$144,MATCH($A$7:$A$70,[2]Data!$B$141:$CO$141,0))</f>
        <v>1215307.2</v>
      </c>
      <c r="W50" s="10">
        <f>INDEX([2]Data!$B$170:$CO$170,MATCH($A$7:$A$70,[2]Data!$B$167:$CO$167,0))</f>
        <v>963857.7</v>
      </c>
      <c r="X50" s="10">
        <f>INDEX([2]Data!$B$183:$CO$183,MATCH($A$7:$A$70,[2]Data!$B$180:$CO$180,0))</f>
        <v>861194.7</v>
      </c>
      <c r="Y50" s="11">
        <f t="shared" si="6"/>
        <v>102663</v>
      </c>
      <c r="Z50" s="10">
        <f>INDEX([2]Data!$B$105:$CO$105,MATCH($A$7:$A$70,[2]Data!$B$102:$CO$102,0))</f>
        <v>912920.4</v>
      </c>
      <c r="AA50" s="11">
        <f>INDEX([6]Data!$B$43:$EL$43,MATCH($A$7:$A$70,[6]Data!$B$40:$EL$40,0))</f>
        <v>18952</v>
      </c>
      <c r="AB50" s="6">
        <f>INDEX([7]Data!$B$15:$CO$15,MATCH($A$7:$A$70,[7]Data!$B$13:$CO$13,0))</f>
        <v>157222</v>
      </c>
      <c r="AC50" s="6">
        <f>INDEX([7]Data!$B$29:$CO$29,MATCH($A$7:$A$70,[7]Data!$B$27:$CO$27,0))</f>
        <v>138546</v>
      </c>
      <c r="AD50" s="5">
        <f>[8]Sheet3!B41</f>
        <v>0</v>
      </c>
      <c r="AE50" s="16">
        <f>INDEX([5]data!$E$6:$E$82,MATCH($A$7:$A$70,[5]data!$A$6:$A$82,0))</f>
        <v>1.3193999999999999</v>
      </c>
      <c r="AF50" s="16">
        <f>INDEX([9]Data!$B$14:$CO$14,MATCH($A$7:$A$70,[9]Data!$B$11:$CO$11,0))</f>
        <v>20060.18</v>
      </c>
      <c r="AG50" s="16">
        <f>INDEX([9]Data!$B$13:$CO$13,MATCH($A$7:$A$70,[9]Data!$B$11:$CO$11,0))</f>
        <v>331973.61</v>
      </c>
      <c r="AL50">
        <f t="shared" si="2"/>
        <v>0.30673939159032454</v>
      </c>
      <c r="AM50" s="19">
        <f t="shared" si="3"/>
        <v>0.57468995202910234</v>
      </c>
      <c r="AN50" s="5">
        <f>(H50+I50)/F50</f>
        <v>0.98830789634363458</v>
      </c>
      <c r="AO50">
        <f t="shared" si="4"/>
        <v>0.8266011733504548</v>
      </c>
    </row>
    <row r="51" spans="1:41" ht="15.75" x14ac:dyDescent="0.3">
      <c r="A51" s="3" t="s">
        <v>15</v>
      </c>
      <c r="B51">
        <f>VLOOKUP($A$7:$A$70,[1]Trimestre!$F$3:$I$66,4,FALSE)</f>
        <v>152.93</v>
      </c>
      <c r="C51" s="10">
        <f>INDEX([2]Data!$B$223:$CO$223,MATCH($A$7:$A$70,[2]Data!$B$219:$CO$219,0))</f>
        <v>177.92400000000001</v>
      </c>
      <c r="D51" s="10">
        <f>INDEX([2]Data!$B$275:$CO$275,MATCH($A$7:$A$70,[2]Data!$B$271:$CO$271,0))</f>
        <v>157.334</v>
      </c>
      <c r="E51" s="10">
        <f>INDEX([2]Data!$B$288:$CO$288,MATCH($A$7:$A$70,[2]Data!$B$284:$CO$284,0))</f>
        <v>121.703</v>
      </c>
      <c r="F51" s="10">
        <f>INDEX([2]Data!$B$119:$CO$119,MATCH($A$7:$A$70,[2]Data!$B$115:$CO$115,0))</f>
        <v>86557.8</v>
      </c>
      <c r="G51" s="10">
        <f>INDEX([2]Data!$B$145:$CO$145,MATCH($A$7:$A$70,[2]Data!$B$141:$CO$141,0))</f>
        <v>62970.400000000001</v>
      </c>
      <c r="H51" s="10">
        <f>INDEX([2]Data!$B$171:$CO$171,MATCH($A$7:$A$70,[2]Data!$B$167:$CO$167,0))</f>
        <v>37507.699999999997</v>
      </c>
      <c r="I51" s="10">
        <f>INDEX([2]Data!$B$184:$CO$184,MATCH($A$7:$A$70,[2]Data!$B$180:$CO$180,0))</f>
        <v>50561.8</v>
      </c>
      <c r="J51" s="11">
        <f t="shared" si="8"/>
        <v>-13054.100000000006</v>
      </c>
      <c r="K51" s="10">
        <f>INDEX([2]Data!$B$158:$CO$158,MATCH($A$7:$A$70,[2]Data!$B$115:$CO$115,0))</f>
        <v>24649.5</v>
      </c>
      <c r="L51" s="14">
        <f>VLOOKUP($A$7:$A$80,[3]Trimestre!$B$9:$I$68,6)</f>
        <v>5.25</v>
      </c>
      <c r="M51" s="14">
        <f>[4]Sheet2!$F54</f>
        <v>5.7167741935483853</v>
      </c>
      <c r="N51" s="16">
        <f>INDEX([5]data!$C$6:$C$82,MATCH($A$7:$A$70,[5]data!$A$6:$A$82,0))</f>
        <v>4.4192999999999998</v>
      </c>
      <c r="O51" s="10">
        <f>INDEX([2]Data!$B$106:$CO$106,MATCH($A$7:$A$70,[2]Data!$B$102:$CO$102,0))</f>
        <v>42562.400000000001</v>
      </c>
      <c r="P51" s="11">
        <f>INDEX([6]Data!$B$44:$EL$44,MATCH($A$7:$A$70,[6]Data!$B$40:$EL$40,0))</f>
        <v>638</v>
      </c>
      <c r="Q51" s="6">
        <f>INDEX([7]Data!$B$16:$CO$16,MATCH($A$7:$A$70,[7]Data!$B$13:$CO$13,0))</f>
        <v>8836</v>
      </c>
      <c r="R51" s="6">
        <f>INDEX([7]Data!$B$30:$CO$30,MATCH($A$7:$A$70,[7]Data!$B$27:$CO$27,0))</f>
        <v>8205</v>
      </c>
      <c r="S51">
        <f>VLOOKUP($A$7:$A$70,[1]Trimestre!$F$3:$I$66,3,FALSE)</f>
        <v>117.47</v>
      </c>
      <c r="T51" s="10">
        <f>INDEX([2]Data!$B$222:$CO$222,MATCH($A$7:$A$70,[2]Data!$B$219:$CO$219,0))</f>
        <v>111.871</v>
      </c>
      <c r="U51" s="10">
        <f>INDEX([2]Data!$B$118:$CO$118,MATCH($A$7:$A$70,[2]Data!$B$115:$CO$115,0))</f>
        <v>2200845.9</v>
      </c>
      <c r="V51" s="10">
        <f>INDEX([2]Data!$B$144:$CO$144,MATCH($A$7:$A$70,[2]Data!$B$141:$CO$141,0))</f>
        <v>1212107.5</v>
      </c>
      <c r="W51" s="10">
        <f>INDEX([2]Data!$B$170:$CO$170,MATCH($A$7:$A$70,[2]Data!$B$167:$CO$167,0))</f>
        <v>965109</v>
      </c>
      <c r="X51" s="10">
        <f>INDEX([2]Data!$B$183:$CO$183,MATCH($A$7:$A$70,[2]Data!$B$180:$CO$180,0))</f>
        <v>863432.1</v>
      </c>
      <c r="Y51" s="11">
        <f t="shared" si="6"/>
        <v>101676.90000000002</v>
      </c>
      <c r="Z51" s="10">
        <f>INDEX([2]Data!$B$105:$CO$105,MATCH($A$7:$A$70,[2]Data!$B$102:$CO$102,0))</f>
        <v>916426.1</v>
      </c>
      <c r="AA51" s="11">
        <f>INDEX([6]Data!$B$43:$EL$43,MATCH($A$7:$A$70,[6]Data!$B$40:$EL$40,0))</f>
        <v>19287</v>
      </c>
      <c r="AB51" s="6">
        <f>INDEX([7]Data!$B$15:$CO$15,MATCH($A$7:$A$70,[7]Data!$B$13:$CO$13,0))</f>
        <v>157318</v>
      </c>
      <c r="AC51" s="6">
        <f>INDEX([7]Data!$B$29:$CO$29,MATCH($A$7:$A$70,[7]Data!$B$27:$CO$27,0))</f>
        <v>138123</v>
      </c>
      <c r="AD51" s="5">
        <f>[8]Sheet3!B42</f>
        <v>0</v>
      </c>
      <c r="AE51" s="16">
        <f>INDEX([5]data!$E$6:$E$82,MATCH($A$7:$A$70,[5]data!$A$6:$A$82,0))</f>
        <v>1.2805</v>
      </c>
      <c r="AF51" s="16">
        <f>INDEX([9]Data!$B$14:$CO$14,MATCH($A$7:$A$70,[9]Data!$B$11:$CO$11,0))</f>
        <v>20020.07</v>
      </c>
      <c r="AG51" s="16">
        <f>INDEX([9]Data!$B$13:$CO$13,MATCH($A$7:$A$70,[9]Data!$B$11:$CO$11,0))</f>
        <v>332057.78000000003</v>
      </c>
      <c r="AL51">
        <f t="shared" si="2"/>
        <v>0.28477502894019946</v>
      </c>
      <c r="AM51" s="19">
        <f t="shared" si="3"/>
        <v>0.58413915325944055</v>
      </c>
      <c r="AN51" s="5">
        <f>(H51+I51)/F51</f>
        <v>1.017464630570555</v>
      </c>
      <c r="AO51">
        <f t="shared" si="4"/>
        <v>0.83083558917050948</v>
      </c>
    </row>
    <row r="52" spans="1:41" ht="15.75" x14ac:dyDescent="0.3">
      <c r="A52" s="3" t="s">
        <v>14</v>
      </c>
      <c r="B52">
        <f>VLOOKUP($A$7:$A$70,[1]Trimestre!$F$3:$I$66,4,FALSE)</f>
        <v>153.41999999999999</v>
      </c>
      <c r="C52" s="10">
        <f>INDEX([2]Data!$B$223:$CO$223,MATCH($A$7:$A$70,[2]Data!$B$219:$CO$219,0))</f>
        <v>178.203</v>
      </c>
      <c r="D52" s="10">
        <f>INDEX([2]Data!$B$275:$CO$275,MATCH($A$7:$A$70,[2]Data!$B$271:$CO$271,0))</f>
        <v>155.256</v>
      </c>
      <c r="E52" s="10">
        <f>INDEX([2]Data!$B$288:$CO$288,MATCH($A$7:$A$70,[2]Data!$B$284:$CO$284,0))</f>
        <v>120.096</v>
      </c>
      <c r="F52" s="10">
        <f>INDEX([2]Data!$B$119:$CO$119,MATCH($A$7:$A$70,[2]Data!$B$115:$CO$115,0))</f>
        <v>87945.3</v>
      </c>
      <c r="G52" s="10">
        <f>INDEX([2]Data!$B$145:$CO$145,MATCH($A$7:$A$70,[2]Data!$B$141:$CO$141,0))</f>
        <v>63596.6</v>
      </c>
      <c r="H52" s="10">
        <f>INDEX([2]Data!$B$171:$CO$171,MATCH($A$7:$A$70,[2]Data!$B$167:$CO$167,0))</f>
        <v>40244.699999999997</v>
      </c>
      <c r="I52" s="10">
        <f>INDEX([2]Data!$B$184:$CO$184,MATCH($A$7:$A$70,[2]Data!$B$180:$CO$180,0))</f>
        <v>52908.2</v>
      </c>
      <c r="J52" s="11">
        <f t="shared" si="8"/>
        <v>-12663.5</v>
      </c>
      <c r="K52" s="10">
        <f>INDEX([2]Data!$B$158:$CO$158,MATCH($A$7:$A$70,[2]Data!$B$115:$CO$115,0))</f>
        <v>25030.3</v>
      </c>
      <c r="L52" s="14">
        <f>VLOOKUP($A$7:$A$80,[3]Trimestre!$B$9:$I$68,6)</f>
        <v>5.25</v>
      </c>
      <c r="M52" s="14">
        <f>[4]Sheet2!$F55</f>
        <v>4.3630645161290325</v>
      </c>
      <c r="N52" s="16">
        <f>INDEX([5]data!$C$6:$C$82,MATCH($A$7:$A$70,[5]data!$A$6:$A$82,0))</f>
        <v>4.4603000000000002</v>
      </c>
      <c r="O52" s="10">
        <f>INDEX([2]Data!$B$106:$CO$106,MATCH($A$7:$A$70,[2]Data!$B$102:$CO$102,0))</f>
        <v>40856.400000000001</v>
      </c>
      <c r="P52" s="11">
        <f>INDEX([6]Data!$B$44:$EL$44,MATCH($A$7:$A$70,[6]Data!$B$40:$EL$40,0))</f>
        <v>682</v>
      </c>
      <c r="Q52" s="6">
        <f>INDEX([7]Data!$B$16:$CO$16,MATCH($A$7:$A$70,[7]Data!$B$13:$CO$13,0))</f>
        <v>8842</v>
      </c>
      <c r="R52" s="6">
        <f>INDEX([7]Data!$B$30:$CO$30,MATCH($A$7:$A$70,[7]Data!$B$27:$CO$27,0))</f>
        <v>8158</v>
      </c>
      <c r="S52">
        <f>VLOOKUP($A$7:$A$70,[1]Trimestre!$F$3:$I$66,3,FALSE)</f>
        <v>117.62</v>
      </c>
      <c r="T52" s="10">
        <f>INDEX([2]Data!$B$222:$CO$222,MATCH($A$7:$A$70,[2]Data!$B$219:$CO$219,0))</f>
        <v>112.176</v>
      </c>
      <c r="U52" s="10">
        <f>INDEX([2]Data!$B$118:$CO$118,MATCH($A$7:$A$70,[2]Data!$B$115:$CO$115,0))</f>
        <v>2211190.2000000002</v>
      </c>
      <c r="V52" s="10">
        <f>INDEX([2]Data!$B$144:$CO$144,MATCH($A$7:$A$70,[2]Data!$B$141:$CO$141,0))</f>
        <v>1214898.2</v>
      </c>
      <c r="W52" s="10">
        <f>INDEX([2]Data!$B$170:$CO$170,MATCH($A$7:$A$70,[2]Data!$B$167:$CO$167,0))</f>
        <v>976173.6</v>
      </c>
      <c r="X52" s="10">
        <f>INDEX([2]Data!$B$183:$CO$183,MATCH($A$7:$A$70,[2]Data!$B$180:$CO$180,0))</f>
        <v>872748.6</v>
      </c>
      <c r="Y52" s="11">
        <f t="shared" si="6"/>
        <v>103425</v>
      </c>
      <c r="Z52" s="10">
        <f>INDEX([2]Data!$B$105:$CO$105,MATCH($A$7:$A$70,[2]Data!$B$102:$CO$102,0))</f>
        <v>919908.7</v>
      </c>
      <c r="AA52" s="11">
        <f>INDEX([6]Data!$B$43:$EL$43,MATCH($A$7:$A$70,[6]Data!$B$40:$EL$40,0))</f>
        <v>19350</v>
      </c>
      <c r="AB52" s="6">
        <f>INDEX([7]Data!$B$15:$CO$15,MATCH($A$7:$A$70,[7]Data!$B$13:$CO$13,0))</f>
        <v>157302</v>
      </c>
      <c r="AC52" s="6">
        <f>INDEX([7]Data!$B$29:$CO$29,MATCH($A$7:$A$70,[7]Data!$B$27:$CO$27,0))</f>
        <v>138202</v>
      </c>
      <c r="AD52" s="5">
        <f>[8]Sheet3!B43</f>
        <v>0</v>
      </c>
      <c r="AE52" s="16">
        <f>INDEX([5]data!$E$6:$E$82,MATCH($A$7:$A$70,[5]data!$A$6:$A$82,0))</f>
        <v>1.3080000000000001</v>
      </c>
      <c r="AF52" s="16">
        <f>INDEX([9]Data!$B$14:$CO$14,MATCH($A$7:$A$70,[9]Data!$B$11:$CO$11,0))</f>
        <v>20020.07</v>
      </c>
      <c r="AG52" s="16">
        <f>INDEX([9]Data!$B$13:$CO$13,MATCH($A$7:$A$70,[9]Data!$B$11:$CO$11,0))</f>
        <v>332152.8</v>
      </c>
      <c r="AL52">
        <f t="shared" si="2"/>
        <v>0.28461213959131415</v>
      </c>
      <c r="AM52" s="19">
        <f t="shared" si="3"/>
        <v>0.60160349671898328</v>
      </c>
      <c r="AN52" s="5">
        <f>(H52+I52)/F52</f>
        <v>1.05921407966088</v>
      </c>
      <c r="AO52">
        <f t="shared" si="4"/>
        <v>0.83616606115566172</v>
      </c>
    </row>
    <row r="53" spans="1:41" ht="15.75" x14ac:dyDescent="0.3">
      <c r="A53" s="3" t="s">
        <v>13</v>
      </c>
      <c r="B53">
        <f>VLOOKUP($A$7:$A$70,[1]Trimestre!$F$3:$I$66,4,FALSE)</f>
        <v>151.65</v>
      </c>
      <c r="C53" s="10">
        <f>INDEX([2]Data!$B$223:$CO$223,MATCH($A$7:$A$70,[2]Data!$B$219:$CO$219,0))</f>
        <v>180.535</v>
      </c>
      <c r="D53" s="10">
        <f>INDEX([2]Data!$B$275:$CO$275,MATCH($A$7:$A$70,[2]Data!$B$271:$CO$271,0))</f>
        <v>154.44999999999999</v>
      </c>
      <c r="E53" s="10">
        <f>INDEX([2]Data!$B$288:$CO$288,MATCH($A$7:$A$70,[2]Data!$B$284:$CO$284,0))</f>
        <v>123.04600000000001</v>
      </c>
      <c r="F53" s="10">
        <f>INDEX([2]Data!$B$119:$CO$119,MATCH($A$7:$A$70,[2]Data!$B$115:$CO$115,0))</f>
        <v>88640.3</v>
      </c>
      <c r="G53" s="10">
        <f>INDEX([2]Data!$B$145:$CO$145,MATCH($A$7:$A$70,[2]Data!$B$141:$CO$141,0))</f>
        <v>64504.3</v>
      </c>
      <c r="H53" s="10">
        <f>INDEX([2]Data!$B$171:$CO$171,MATCH($A$7:$A$70,[2]Data!$B$167:$CO$167,0))</f>
        <v>41815.800000000003</v>
      </c>
      <c r="I53" s="10">
        <f>INDEX([2]Data!$B$184:$CO$184,MATCH($A$7:$A$70,[2]Data!$B$180:$CO$180,0))</f>
        <v>54255.9</v>
      </c>
      <c r="J53" s="11">
        <f t="shared" si="8"/>
        <v>-12440.099999999999</v>
      </c>
      <c r="K53" s="10">
        <f>INDEX([2]Data!$B$158:$CO$158,MATCH($A$7:$A$70,[2]Data!$B$115:$CO$115,0))</f>
        <v>25133.7</v>
      </c>
      <c r="L53" s="14">
        <f>VLOOKUP($A$7:$A$80,[3]Trimestre!$B$9:$I$68,6)</f>
        <v>4.666666666666667</v>
      </c>
      <c r="M53" s="14">
        <f>[4]Sheet2!$F56</f>
        <v>4.0430769230769226</v>
      </c>
      <c r="N53" s="16">
        <f>INDEX([5]data!$C$6:$C$82,MATCH($A$7:$A$70,[5]data!$A$6:$A$82,0))</f>
        <v>4.4619999999999997</v>
      </c>
      <c r="O53" s="10">
        <f>INDEX([2]Data!$B$106:$CO$106,MATCH($A$7:$A$70,[2]Data!$B$102:$CO$102,0))</f>
        <v>41965.4</v>
      </c>
      <c r="P53" s="11">
        <f>INDEX([6]Data!$B$44:$EL$44,MATCH($A$7:$A$70,[6]Data!$B$40:$EL$40,0))</f>
        <v>641</v>
      </c>
      <c r="Q53" s="6">
        <f>INDEX([7]Data!$B$16:$CO$16,MATCH($A$7:$A$70,[7]Data!$B$13:$CO$13,0))</f>
        <v>8790</v>
      </c>
      <c r="R53" s="6">
        <f>INDEX([7]Data!$B$30:$CO$30,MATCH($A$7:$A$70,[7]Data!$B$27:$CO$27,0))</f>
        <v>8145</v>
      </c>
      <c r="S53">
        <f>VLOOKUP($A$7:$A$70,[1]Trimestre!$F$3:$I$66,3,FALSE)</f>
        <v>117.71</v>
      </c>
      <c r="T53" s="10">
        <f>INDEX([2]Data!$B$222:$CO$222,MATCH($A$7:$A$70,[2]Data!$B$219:$CO$219,0))</f>
        <v>112.34099999999999</v>
      </c>
      <c r="U53" s="10">
        <f>INDEX([2]Data!$B$118:$CO$118,MATCH($A$7:$A$70,[2]Data!$B$115:$CO$115,0))</f>
        <v>2219022</v>
      </c>
      <c r="V53" s="10">
        <f>INDEX([2]Data!$B$144:$CO$144,MATCH($A$7:$A$70,[2]Data!$B$141:$CO$141,0))</f>
        <v>1217880.2</v>
      </c>
      <c r="W53" s="10">
        <f>INDEX([2]Data!$B$170:$CO$170,MATCH($A$7:$A$70,[2]Data!$B$167:$CO$167,0))</f>
        <v>985467.3</v>
      </c>
      <c r="X53" s="10">
        <f>INDEX([2]Data!$B$183:$CO$183,MATCH($A$7:$A$70,[2]Data!$B$180:$CO$180,0))</f>
        <v>884883</v>
      </c>
      <c r="Y53" s="11">
        <f t="shared" si="6"/>
        <v>100584.30000000005</v>
      </c>
      <c r="Z53" s="10">
        <f>INDEX([2]Data!$B$105:$CO$105,MATCH($A$7:$A$70,[2]Data!$B$102:$CO$102,0))</f>
        <v>923706.4</v>
      </c>
      <c r="AA53" s="11">
        <f>INDEX([6]Data!$B$43:$EL$43,MATCH($A$7:$A$70,[6]Data!$B$40:$EL$40,0))</f>
        <v>19297</v>
      </c>
      <c r="AB53" s="6">
        <f>INDEX([7]Data!$B$15:$CO$15,MATCH($A$7:$A$70,[7]Data!$B$13:$CO$13,0))</f>
        <v>157109</v>
      </c>
      <c r="AC53" s="6">
        <f>INDEX([7]Data!$B$29:$CO$29,MATCH($A$7:$A$70,[7]Data!$B$27:$CO$27,0))</f>
        <v>138128</v>
      </c>
      <c r="AD53" s="5">
        <f>[8]Sheet3!B44</f>
        <v>0</v>
      </c>
      <c r="AE53" s="16">
        <f>INDEX([5]data!$E$6:$E$82,MATCH($A$7:$A$70,[5]data!$A$6:$A$82,0))</f>
        <v>1.3505</v>
      </c>
      <c r="AF53" s="16">
        <f>INDEX([9]Data!$B$14:$CO$14,MATCH($A$7:$A$70,[9]Data!$B$11:$CO$11,0))</f>
        <v>19988.689999999999</v>
      </c>
      <c r="AG53" s="16">
        <f>INDEX([9]Data!$B$13:$CO$13,MATCH($A$7:$A$70,[9]Data!$B$11:$CO$11,0))</f>
        <v>332398.18</v>
      </c>
      <c r="AL53">
        <f t="shared" si="2"/>
        <v>0.28354709990828098</v>
      </c>
      <c r="AM53" s="19">
        <f t="shared" si="3"/>
        <v>0.61209066305055371</v>
      </c>
      <c r="AN53" s="5">
        <f>(H53+I53)/F53</f>
        <v>1.0838377126431207</v>
      </c>
      <c r="AO53">
        <f t="shared" si="4"/>
        <v>0.84287145418116627</v>
      </c>
    </row>
    <row r="54" spans="1:41" ht="15.75" x14ac:dyDescent="0.3">
      <c r="A54" s="3" t="s">
        <v>12</v>
      </c>
      <c r="B54">
        <f>VLOOKUP($A$7:$A$70,[1]Trimestre!$F$3:$I$66,4,FALSE)</f>
        <v>152.77000000000001</v>
      </c>
      <c r="C54" s="10">
        <f>INDEX([2]Data!$B$223:$CO$223,MATCH($A$7:$A$70,[2]Data!$B$219:$CO$219,0))</f>
        <v>181.76499999999999</v>
      </c>
      <c r="D54" s="10">
        <f>INDEX([2]Data!$B$275:$CO$275,MATCH($A$7:$A$70,[2]Data!$B$271:$CO$271,0))</f>
        <v>154.661</v>
      </c>
      <c r="E54" s="10">
        <f>INDEX([2]Data!$B$288:$CO$288,MATCH($A$7:$A$70,[2]Data!$B$284:$CO$284,0))</f>
        <v>121.84</v>
      </c>
      <c r="F54" s="10">
        <f>INDEX([2]Data!$B$119:$CO$119,MATCH($A$7:$A$70,[2]Data!$B$115:$CO$115,0))</f>
        <v>89938.3</v>
      </c>
      <c r="G54" s="10">
        <f>INDEX([2]Data!$B$145:$CO$145,MATCH($A$7:$A$70,[2]Data!$B$141:$CO$141,0))</f>
        <v>65098.8</v>
      </c>
      <c r="H54" s="10">
        <f>INDEX([2]Data!$B$171:$CO$171,MATCH($A$7:$A$70,[2]Data!$B$167:$CO$167,0))</f>
        <v>43480.6</v>
      </c>
      <c r="I54" s="10">
        <f>INDEX([2]Data!$B$184:$CO$184,MATCH($A$7:$A$70,[2]Data!$B$180:$CO$180,0))</f>
        <v>54634.5</v>
      </c>
      <c r="J54" s="11">
        <f t="shared" si="8"/>
        <v>-11153.900000000001</v>
      </c>
      <c r="K54" s="10">
        <f>INDEX([2]Data!$B$158:$CO$158,MATCH($A$7:$A$70,[2]Data!$B$115:$CO$115,0))</f>
        <v>25319</v>
      </c>
      <c r="L54" s="14">
        <f>VLOOKUP($A$7:$A$80,[3]Trimestre!$B$9:$I$68,6)</f>
        <v>4.083333333333333</v>
      </c>
      <c r="M54" s="14">
        <f>[4]Sheet2!$F57</f>
        <v>2.8087499999999994</v>
      </c>
      <c r="N54" s="16">
        <f>INDEX([5]data!$C$6:$C$82,MATCH($A$7:$A$70,[5]data!$A$6:$A$82,0))</f>
        <v>4.4710000000000001</v>
      </c>
      <c r="O54" s="10">
        <f>INDEX([2]Data!$B$106:$CO$106,MATCH($A$7:$A$70,[2]Data!$B$102:$CO$102,0))</f>
        <v>42038.2</v>
      </c>
      <c r="P54" s="11">
        <f>INDEX([6]Data!$B$44:$EL$44,MATCH($A$7:$A$70,[6]Data!$B$40:$EL$40,0))</f>
        <v>650</v>
      </c>
      <c r="Q54" s="6">
        <f>INDEX([7]Data!$B$16:$CO$16,MATCH($A$7:$A$70,[7]Data!$B$13:$CO$13,0))</f>
        <v>8859</v>
      </c>
      <c r="R54" s="6">
        <f>INDEX([7]Data!$B$30:$CO$30,MATCH($A$7:$A$70,[7]Data!$B$27:$CO$27,0))</f>
        <v>8206</v>
      </c>
      <c r="S54">
        <f>VLOOKUP($A$7:$A$70,[1]Trimestre!$F$3:$I$66,3,FALSE)</f>
        <v>117.88</v>
      </c>
      <c r="T54" s="10">
        <f>INDEX([2]Data!$B$222:$CO$222,MATCH($A$7:$A$70,[2]Data!$B$219:$CO$219,0))</f>
        <v>112.533</v>
      </c>
      <c r="U54" s="10">
        <f>INDEX([2]Data!$B$118:$CO$118,MATCH($A$7:$A$70,[2]Data!$B$115:$CO$115,0))</f>
        <v>2224814.7999999998</v>
      </c>
      <c r="V54" s="10">
        <f>INDEX([2]Data!$B$144:$CO$144,MATCH($A$7:$A$70,[2]Data!$B$141:$CO$141,0))</f>
        <v>1219148.3999999999</v>
      </c>
      <c r="W54" s="10">
        <f>INDEX([2]Data!$B$170:$CO$170,MATCH($A$7:$A$70,[2]Data!$B$167:$CO$167,0))</f>
        <v>996440.8</v>
      </c>
      <c r="X54" s="10">
        <f>INDEX([2]Data!$B$183:$CO$183,MATCH($A$7:$A$70,[2]Data!$B$180:$CO$180,0))</f>
        <v>890487.5</v>
      </c>
      <c r="Y54" s="11">
        <f t="shared" si="6"/>
        <v>105953.30000000005</v>
      </c>
      <c r="Z54" s="10">
        <f>INDEX([2]Data!$B$105:$CO$105,MATCH($A$7:$A$70,[2]Data!$B$102:$CO$102,0))</f>
        <v>927748.9</v>
      </c>
      <c r="AA54" s="11">
        <f>INDEX([6]Data!$B$43:$EL$43,MATCH($A$7:$A$70,[6]Data!$B$40:$EL$40,0))</f>
        <v>19093</v>
      </c>
      <c r="AB54" s="6">
        <f>INDEX([7]Data!$B$15:$CO$15,MATCH($A$7:$A$70,[7]Data!$B$13:$CO$13,0))</f>
        <v>157065</v>
      </c>
      <c r="AC54" s="6">
        <f>INDEX([7]Data!$B$29:$CO$29,MATCH($A$7:$A$70,[7]Data!$B$27:$CO$27,0))</f>
        <v>138235</v>
      </c>
      <c r="AD54" s="5">
        <f>[8]Sheet3!B45</f>
        <v>0</v>
      </c>
      <c r="AE54" s="16">
        <f>INDEX([5]data!$E$6:$E$82,MATCH($A$7:$A$70,[5]data!$A$6:$A$82,0))</f>
        <v>1.3791</v>
      </c>
      <c r="AF54" s="16">
        <f>INDEX([9]Data!$B$14:$CO$14,MATCH($A$7:$A$70,[9]Data!$B$11:$CO$11,0))</f>
        <v>19988.689999999999</v>
      </c>
      <c r="AG54" s="16">
        <f>INDEX([9]Data!$B$13:$CO$13,MATCH($A$7:$A$70,[9]Data!$B$11:$CO$11,0))</f>
        <v>332712.52</v>
      </c>
      <c r="AL54">
        <f t="shared" si="2"/>
        <v>0.28151521654289663</v>
      </c>
      <c r="AM54" s="19">
        <f t="shared" si="3"/>
        <v>0.60746645200098293</v>
      </c>
      <c r="AN54" s="5">
        <f>(H54+I54)/F54</f>
        <v>1.0909156610698669</v>
      </c>
      <c r="AO54">
        <f t="shared" si="4"/>
        <v>0.84812825768688715</v>
      </c>
    </row>
    <row r="55" spans="1:41" ht="15.75" x14ac:dyDescent="0.3">
      <c r="A55" s="3" t="s">
        <v>11</v>
      </c>
      <c r="B55">
        <f>VLOOKUP($A$7:$A$70,[1]Trimestre!$F$3:$I$66,4,FALSE)</f>
        <v>154.9</v>
      </c>
      <c r="C55" s="10">
        <f>INDEX([2]Data!$B$223:$CO$223,MATCH($A$7:$A$70,[2]Data!$B$219:$CO$219,0))</f>
        <v>181.14500000000001</v>
      </c>
      <c r="D55" s="10">
        <f>INDEX([2]Data!$B$275:$CO$275,MATCH($A$7:$A$70,[2]Data!$B$271:$CO$271,0))</f>
        <v>157.1</v>
      </c>
      <c r="E55" s="10">
        <f>INDEX([2]Data!$B$288:$CO$288,MATCH($A$7:$A$70,[2]Data!$B$284:$CO$284,0))</f>
        <v>121.99</v>
      </c>
      <c r="F55" s="10">
        <f>INDEX([2]Data!$B$119:$CO$119,MATCH($A$7:$A$70,[2]Data!$B$115:$CO$115,0))</f>
        <v>90011.4</v>
      </c>
      <c r="G55" s="10">
        <f>INDEX([2]Data!$B$145:$CO$145,MATCH($A$7:$A$70,[2]Data!$B$141:$CO$141,0))</f>
        <v>65727.5</v>
      </c>
      <c r="H55" s="10">
        <f>INDEX([2]Data!$B$171:$CO$171,MATCH($A$7:$A$70,[2]Data!$B$167:$CO$167,0))</f>
        <v>43065.4</v>
      </c>
      <c r="I55" s="10">
        <f>INDEX([2]Data!$B$184:$CO$184,MATCH($A$7:$A$70,[2]Data!$B$180:$CO$180,0))</f>
        <v>56156.800000000003</v>
      </c>
      <c r="J55" s="11">
        <f t="shared" si="8"/>
        <v>-13091.400000000001</v>
      </c>
      <c r="K55" s="10">
        <f>INDEX([2]Data!$B$158:$CO$158,MATCH($A$7:$A$70,[2]Data!$B$115:$CO$115,0))</f>
        <v>25368.799999999999</v>
      </c>
      <c r="L55" s="14">
        <f>VLOOKUP($A$7:$A$80,[3]Trimestre!$B$9:$I$68,6)</f>
        <v>3.5833333333333335</v>
      </c>
      <c r="M55" s="14">
        <f>[4]Sheet2!$F58</f>
        <v>2.9051612903225812</v>
      </c>
      <c r="N55" s="16">
        <f>INDEX([5]data!$C$6:$C$82,MATCH($A$7:$A$70,[5]data!$A$6:$A$82,0))</f>
        <v>4.4592000000000001</v>
      </c>
      <c r="O55" s="10">
        <f>INDEX([2]Data!$B$106:$CO$106,MATCH($A$7:$A$70,[2]Data!$B$102:$CO$102,0))</f>
        <v>43221.599999999999</v>
      </c>
      <c r="P55" s="11">
        <f>INDEX([6]Data!$B$44:$EL$44,MATCH($A$7:$A$70,[6]Data!$B$40:$EL$40,0))</f>
        <v>639</v>
      </c>
      <c r="Q55" s="6">
        <f>INDEX([7]Data!$B$16:$CO$16,MATCH($A$7:$A$70,[7]Data!$B$13:$CO$13,0))</f>
        <v>8917</v>
      </c>
      <c r="R55" s="6">
        <f>INDEX([7]Data!$B$30:$CO$30,MATCH($A$7:$A$70,[7]Data!$B$27:$CO$27,0))</f>
        <v>8285</v>
      </c>
      <c r="S55">
        <f>VLOOKUP($A$7:$A$70,[1]Trimestre!$F$3:$I$66,3,FALSE)</f>
        <v>118.02</v>
      </c>
      <c r="T55" s="10">
        <f>INDEX([2]Data!$B$222:$CO$222,MATCH($A$7:$A$70,[2]Data!$B$219:$CO$219,0))</f>
        <v>112.925</v>
      </c>
      <c r="U55" s="10">
        <f>INDEX([2]Data!$B$118:$CO$118,MATCH($A$7:$A$70,[2]Data!$B$115:$CO$115,0))</f>
        <v>2234263.1</v>
      </c>
      <c r="V55" s="10">
        <f>INDEX([2]Data!$B$144:$CO$144,MATCH($A$7:$A$70,[2]Data!$B$141:$CO$141,0))</f>
        <v>1219938</v>
      </c>
      <c r="W55" s="10">
        <f>INDEX([2]Data!$B$170:$CO$170,MATCH($A$7:$A$70,[2]Data!$B$167:$CO$167,0))</f>
        <v>1005706.7</v>
      </c>
      <c r="X55" s="10">
        <f>INDEX([2]Data!$B$183:$CO$183,MATCH($A$7:$A$70,[2]Data!$B$180:$CO$180,0))</f>
        <v>901515.5</v>
      </c>
      <c r="Y55" s="11">
        <f t="shared" si="6"/>
        <v>104191.19999999995</v>
      </c>
      <c r="Z55" s="10">
        <f>INDEX([2]Data!$B$105:$CO$105,MATCH($A$7:$A$70,[2]Data!$B$102:$CO$102,0))</f>
        <v>932923.2</v>
      </c>
      <c r="AA55" s="11">
        <f>INDEX([6]Data!$B$43:$EL$43,MATCH($A$7:$A$70,[6]Data!$B$40:$EL$40,0))</f>
        <v>19026</v>
      </c>
      <c r="AB55" s="6">
        <f>INDEX([7]Data!$B$15:$CO$15,MATCH($A$7:$A$70,[7]Data!$B$13:$CO$13,0))</f>
        <v>157247</v>
      </c>
      <c r="AC55" s="6">
        <f>INDEX([7]Data!$B$29:$CO$29,MATCH($A$7:$A$70,[7]Data!$B$27:$CO$27,0))</f>
        <v>138415</v>
      </c>
      <c r="AD55" s="5">
        <f>[8]Sheet3!B46</f>
        <v>0</v>
      </c>
      <c r="AE55" s="16">
        <f>INDEX([5]data!$E$6:$E$82,MATCH($A$7:$A$70,[5]data!$A$6:$A$82,0))</f>
        <v>1.3788</v>
      </c>
      <c r="AF55" s="16">
        <f>INDEX([9]Data!$B$14:$CO$14,MATCH($A$7:$A$70,[9]Data!$B$11:$CO$11,0))</f>
        <v>19953.09</v>
      </c>
      <c r="AG55" s="16">
        <f>INDEX([9]Data!$B$13:$CO$13,MATCH($A$7:$A$70,[9]Data!$B$11:$CO$11,0))</f>
        <v>334802.52</v>
      </c>
      <c r="AL55">
        <f t="shared" si="2"/>
        <v>0.28183985584048243</v>
      </c>
      <c r="AM55" s="19">
        <f t="shared" si="3"/>
        <v>0.62388541895804317</v>
      </c>
      <c r="AN55" s="5">
        <f>(H55+I55)/F55</f>
        <v>1.1023292605158903</v>
      </c>
      <c r="AO55">
        <f t="shared" si="4"/>
        <v>0.85362471411715113</v>
      </c>
    </row>
    <row r="56" spans="1:41" ht="15.75" x14ac:dyDescent="0.3">
      <c r="A56" s="3" t="s">
        <v>10</v>
      </c>
      <c r="B56">
        <f>VLOOKUP($A$7:$A$70,[1]Trimestre!$F$3:$I$66,4,FALSE)</f>
        <v>154.85</v>
      </c>
      <c r="C56" s="10">
        <f>INDEX([2]Data!$B$223:$CO$223,MATCH($A$7:$A$70,[2]Data!$B$219:$CO$219,0))</f>
        <v>184.792</v>
      </c>
      <c r="D56" s="10">
        <f>INDEX([2]Data!$B$275:$CO$275,MATCH($A$7:$A$70,[2]Data!$B$271:$CO$271,0))</f>
        <v>155.06200000000001</v>
      </c>
      <c r="E56" s="10">
        <f>INDEX([2]Data!$B$288:$CO$288,MATCH($A$7:$A$70,[2]Data!$B$284:$CO$284,0))</f>
        <v>123.328</v>
      </c>
      <c r="F56" s="10">
        <f>INDEX([2]Data!$B$119:$CO$119,MATCH($A$7:$A$70,[2]Data!$B$115:$CO$115,0))</f>
        <v>90132</v>
      </c>
      <c r="G56" s="10">
        <f>INDEX([2]Data!$B$145:$CO$145,MATCH($A$7:$A$70,[2]Data!$B$141:$CO$141,0))</f>
        <v>66330.8</v>
      </c>
      <c r="H56" s="10">
        <f>INDEX([2]Data!$B$171:$CO$171,MATCH($A$7:$A$70,[2]Data!$B$167:$CO$167,0))</f>
        <v>43034.7</v>
      </c>
      <c r="I56" s="10">
        <f>INDEX([2]Data!$B$184:$CO$184,MATCH($A$7:$A$70,[2]Data!$B$180:$CO$180,0))</f>
        <v>54698.8</v>
      </c>
      <c r="J56" s="11">
        <f t="shared" si="8"/>
        <v>-11664.100000000006</v>
      </c>
      <c r="K56" s="10">
        <f>INDEX([2]Data!$B$158:$CO$158,MATCH($A$7:$A$70,[2]Data!$B$115:$CO$115,0))</f>
        <v>25318.2</v>
      </c>
      <c r="L56" s="14">
        <f>VLOOKUP($A$7:$A$80,[3]Trimestre!$B$9:$I$68,6)</f>
        <v>3.5</v>
      </c>
      <c r="M56" s="14">
        <f>[4]Sheet2!$F59</f>
        <v>2.7885483870967738</v>
      </c>
      <c r="N56" s="16">
        <f>INDEX([5]data!$C$6:$C$82,MATCH($A$7:$A$70,[5]data!$A$6:$A$82,0))</f>
        <v>4.383</v>
      </c>
      <c r="O56" s="10">
        <f>INDEX([2]Data!$B$106:$CO$106,MATCH($A$7:$A$70,[2]Data!$B$102:$CO$102,0))</f>
        <v>44746.5</v>
      </c>
      <c r="P56" s="11">
        <f>INDEX([6]Data!$B$44:$EL$44,MATCH($A$7:$A$70,[6]Data!$B$40:$EL$40,0))</f>
        <v>632</v>
      </c>
      <c r="Q56" s="6">
        <f>INDEX([7]Data!$B$16:$CO$16,MATCH($A$7:$A$70,[7]Data!$B$13:$CO$13,0))</f>
        <v>8824</v>
      </c>
      <c r="R56" s="6">
        <f>INDEX([7]Data!$B$30:$CO$30,MATCH($A$7:$A$70,[7]Data!$B$27:$CO$27,0))</f>
        <v>8194</v>
      </c>
      <c r="S56">
        <f>VLOOKUP($A$7:$A$70,[1]Trimestre!$F$3:$I$66,3,FALSE)</f>
        <v>118.2</v>
      </c>
      <c r="T56" s="10">
        <f>INDEX([2]Data!$B$222:$CO$222,MATCH($A$7:$A$70,[2]Data!$B$219:$CO$219,0))</f>
        <v>112.997</v>
      </c>
      <c r="U56" s="10">
        <f>INDEX([2]Data!$B$118:$CO$118,MATCH($A$7:$A$70,[2]Data!$B$115:$CO$115,0))</f>
        <v>2237283.4</v>
      </c>
      <c r="V56" s="10">
        <f>INDEX([2]Data!$B$144:$CO$144,MATCH($A$7:$A$70,[2]Data!$B$141:$CO$141,0))</f>
        <v>1223360.1000000001</v>
      </c>
      <c r="W56" s="10">
        <f>INDEX([2]Data!$B$170:$CO$170,MATCH($A$7:$A$70,[2]Data!$B$167:$CO$167,0))</f>
        <v>1016175.6</v>
      </c>
      <c r="X56" s="10">
        <f>INDEX([2]Data!$B$183:$CO$183,MATCH($A$7:$A$70,[2]Data!$B$180:$CO$180,0))</f>
        <v>913763.6</v>
      </c>
      <c r="Y56" s="11">
        <f t="shared" si="6"/>
        <v>102412</v>
      </c>
      <c r="Z56" s="10">
        <f>INDEX([2]Data!$B$105:$CO$105,MATCH($A$7:$A$70,[2]Data!$B$102:$CO$102,0))</f>
        <v>938463.1</v>
      </c>
      <c r="AA56" s="11">
        <f>INDEX([6]Data!$B$43:$EL$43,MATCH($A$7:$A$70,[6]Data!$B$40:$EL$40,0))</f>
        <v>18651</v>
      </c>
      <c r="AB56" s="6">
        <f>INDEX([7]Data!$B$15:$CO$15,MATCH($A$7:$A$70,[7]Data!$B$13:$CO$13,0))</f>
        <v>157108</v>
      </c>
      <c r="AC56" s="6">
        <f>INDEX([7]Data!$B$29:$CO$29,MATCH($A$7:$A$70,[7]Data!$B$27:$CO$27,0))</f>
        <v>138748</v>
      </c>
      <c r="AD56" s="5">
        <f>[8]Sheet3!B47</f>
        <v>0</v>
      </c>
      <c r="AE56" s="16">
        <f>INDEX([5]data!$E$6:$E$82,MATCH($A$7:$A$70,[5]data!$A$6:$A$82,0))</f>
        <v>1.3657999999999999</v>
      </c>
      <c r="AF56" s="16">
        <f>INDEX([9]Data!$B$14:$CO$14,MATCH($A$7:$A$70,[9]Data!$B$11:$CO$11,0))</f>
        <v>19953.09</v>
      </c>
      <c r="AG56" s="16">
        <f>INDEX([9]Data!$B$13:$CO$13,MATCH($A$7:$A$70,[9]Data!$B$11:$CO$11,0))</f>
        <v>334960.2</v>
      </c>
      <c r="AL56">
        <f t="shared" si="2"/>
        <v>0.28090134469444816</v>
      </c>
      <c r="AM56" s="19">
        <f t="shared" si="3"/>
        <v>0.60687436204677592</v>
      </c>
      <c r="AN56" s="5">
        <f>(H56+I56)/F56</f>
        <v>1.0843374162339681</v>
      </c>
      <c r="AO56">
        <f t="shared" si="4"/>
        <v>0.86262616528598923</v>
      </c>
    </row>
    <row r="57" spans="1:41" ht="15.75" x14ac:dyDescent="0.3">
      <c r="A57" s="3" t="s">
        <v>9</v>
      </c>
      <c r="B57">
        <f>VLOOKUP($A$7:$A$70,[1]Trimestre!$F$3:$I$66,4,FALSE)</f>
        <v>154.44999999999999</v>
      </c>
      <c r="C57" s="10">
        <f>INDEX([2]Data!$B$223:$CO$223,MATCH($A$7:$A$70,[2]Data!$B$219:$CO$219,0))</f>
        <v>182.80699999999999</v>
      </c>
      <c r="D57" s="10">
        <f>INDEX([2]Data!$B$275:$CO$275,MATCH($A$7:$A$70,[2]Data!$B$271:$CO$271,0))</f>
        <v>155.56399999999999</v>
      </c>
      <c r="E57" s="10">
        <f>INDEX([2]Data!$B$288:$CO$288,MATCH($A$7:$A$70,[2]Data!$B$284:$CO$284,0))</f>
        <v>119.547</v>
      </c>
      <c r="F57" s="10">
        <f>INDEX([2]Data!$B$119:$CO$119,MATCH($A$7:$A$70,[2]Data!$B$115:$CO$115,0))</f>
        <v>91626.5</v>
      </c>
      <c r="G57" s="10">
        <f>INDEX([2]Data!$B$145:$CO$145,MATCH($A$7:$A$70,[2]Data!$B$141:$CO$141,0))</f>
        <v>67276.3</v>
      </c>
      <c r="H57" s="10">
        <f>INDEX([2]Data!$B$171:$CO$171,MATCH($A$7:$A$70,[2]Data!$B$167:$CO$167,0))</f>
        <v>44932.6</v>
      </c>
      <c r="I57" s="10">
        <f>INDEX([2]Data!$B$184:$CO$184,MATCH($A$7:$A$70,[2]Data!$B$180:$CO$180,0))</f>
        <v>58858.6</v>
      </c>
      <c r="J57" s="11">
        <f t="shared" si="8"/>
        <v>-13926</v>
      </c>
      <c r="K57" s="10">
        <f>INDEX([2]Data!$B$158:$CO$158,MATCH($A$7:$A$70,[2]Data!$B$115:$CO$115,0))</f>
        <v>26122.799999999999</v>
      </c>
      <c r="L57" s="14">
        <f>VLOOKUP($A$7:$A$80,[3]Trimestre!$B$9:$I$68,6)</f>
        <v>3.3333333333333335</v>
      </c>
      <c r="M57" s="14">
        <f>[4]Sheet2!$F60</f>
        <v>2.3895384615384612</v>
      </c>
      <c r="N57" s="16">
        <f>INDEX([5]data!$C$6:$C$82,MATCH($A$7:$A$70,[5]data!$A$6:$A$82,0))</f>
        <v>4.4101999999999997</v>
      </c>
      <c r="O57" s="10">
        <f>INDEX([2]Data!$B$106:$CO$106,MATCH($A$7:$A$70,[2]Data!$B$102:$CO$102,0))</f>
        <v>46519.4</v>
      </c>
      <c r="P57" s="11">
        <f>INDEX([6]Data!$B$44:$EL$44,MATCH($A$7:$A$70,[6]Data!$B$40:$EL$40,0))</f>
        <v>625</v>
      </c>
      <c r="Q57" s="6">
        <f>INDEX([7]Data!$B$16:$CO$16,MATCH($A$7:$A$70,[7]Data!$B$13:$CO$13,0))</f>
        <v>8896</v>
      </c>
      <c r="R57" s="6">
        <f>INDEX([7]Data!$B$30:$CO$30,MATCH($A$7:$A$70,[7]Data!$B$27:$CO$27,0))</f>
        <v>8266</v>
      </c>
      <c r="S57">
        <f>VLOOKUP($A$7:$A$70,[1]Trimestre!$F$3:$I$66,3,FALSE)</f>
        <v>118.08</v>
      </c>
      <c r="T57" s="10">
        <f>INDEX([2]Data!$B$222:$CO$222,MATCH($A$7:$A$70,[2]Data!$B$219:$CO$219,0))</f>
        <v>113.30500000000001</v>
      </c>
      <c r="U57" s="10">
        <f>INDEX([2]Data!$B$118:$CO$118,MATCH($A$7:$A$70,[2]Data!$B$115:$CO$115,0))</f>
        <v>2246966.2000000002</v>
      </c>
      <c r="V57" s="10">
        <f>INDEX([2]Data!$B$144:$CO$144,MATCH($A$7:$A$70,[2]Data!$B$141:$CO$141,0))</f>
        <v>1228625</v>
      </c>
      <c r="W57" s="10">
        <f>INDEX([2]Data!$B$170:$CO$170,MATCH($A$7:$A$70,[2]Data!$B$167:$CO$167,0))</f>
        <v>1034571.4</v>
      </c>
      <c r="X57" s="10">
        <f>INDEX([2]Data!$B$183:$CO$183,MATCH($A$7:$A$70,[2]Data!$B$180:$CO$180,0))</f>
        <v>928512.8</v>
      </c>
      <c r="Y57" s="11">
        <f t="shared" si="6"/>
        <v>106058.59999999998</v>
      </c>
      <c r="Z57" s="10">
        <f>INDEX([2]Data!$B$105:$CO$105,MATCH($A$7:$A$70,[2]Data!$B$102:$CO$102,0))</f>
        <v>944498.6</v>
      </c>
      <c r="AA57" s="11">
        <f>INDEX([6]Data!$B$43:$EL$43,MATCH($A$7:$A$70,[6]Data!$B$40:$EL$40,0))</f>
        <v>18499</v>
      </c>
      <c r="AB57" s="6">
        <f>INDEX([7]Data!$B$15:$CO$15,MATCH($A$7:$A$70,[7]Data!$B$13:$CO$13,0))</f>
        <v>157217</v>
      </c>
      <c r="AC57" s="6">
        <f>INDEX([7]Data!$B$29:$CO$29,MATCH($A$7:$A$70,[7]Data!$B$27:$CO$27,0))</f>
        <v>138982</v>
      </c>
      <c r="AD57" s="5">
        <f>[8]Sheet3!B48</f>
        <v>-0.1</v>
      </c>
      <c r="AE57" s="16">
        <f>INDEX([5]data!$E$6:$E$82,MATCH($A$7:$A$70,[5]data!$A$6:$A$82,0))</f>
        <v>1.2583</v>
      </c>
      <c r="AF57" s="16">
        <f>INDEX([9]Data!$B$14:$CO$14,MATCH($A$7:$A$70,[9]Data!$B$11:$CO$11,0))</f>
        <v>19916.45</v>
      </c>
      <c r="AG57" s="16">
        <f>INDEX([9]Data!$B$13:$CO$13,MATCH($A$7:$A$70,[9]Data!$B$11:$CO$11,0))</f>
        <v>335202.14</v>
      </c>
      <c r="AL57">
        <f t="shared" si="2"/>
        <v>0.28510092604213844</v>
      </c>
      <c r="AM57" s="19">
        <f t="shared" si="3"/>
        <v>0.64237529535669269</v>
      </c>
      <c r="AN57" s="5">
        <f>(H57+I57)/F57</f>
        <v>1.1327639929496378</v>
      </c>
      <c r="AO57">
        <f t="shared" si="4"/>
        <v>0.87365987080713547</v>
      </c>
    </row>
    <row r="58" spans="1:41" ht="15.75" x14ac:dyDescent="0.3">
      <c r="A58" s="3" t="s">
        <v>8</v>
      </c>
      <c r="B58">
        <f>VLOOKUP($A$7:$A$70,[1]Trimestre!$F$3:$I$66,4,FALSE)</f>
        <v>154.35</v>
      </c>
      <c r="C58" s="10">
        <f>INDEX([2]Data!$B$223:$CO$223,MATCH($A$7:$A$70,[2]Data!$B$219:$CO$219,0))</f>
        <v>183.30199999999999</v>
      </c>
      <c r="D58" s="10">
        <f>INDEX([2]Data!$B$275:$CO$275,MATCH($A$7:$A$70,[2]Data!$B$271:$CO$271,0))</f>
        <v>155.18799999999999</v>
      </c>
      <c r="E58" s="10">
        <f>INDEX([2]Data!$B$288:$CO$288,MATCH($A$7:$A$70,[2]Data!$B$284:$CO$284,0))</f>
        <v>122.021</v>
      </c>
      <c r="F58" s="10">
        <f>INDEX([2]Data!$B$119:$CO$119,MATCH($A$7:$A$70,[2]Data!$B$115:$CO$115,0))</f>
        <v>92502.8</v>
      </c>
      <c r="G58" s="10">
        <f>INDEX([2]Data!$B$145:$CO$145,MATCH($A$7:$A$70,[2]Data!$B$141:$CO$141,0))</f>
        <v>68478.100000000006</v>
      </c>
      <c r="H58" s="10">
        <f>INDEX([2]Data!$B$171:$CO$171,MATCH($A$7:$A$70,[2]Data!$B$167:$CO$167,0))</f>
        <v>45782.3</v>
      </c>
      <c r="I58" s="10">
        <f>INDEX([2]Data!$B$184:$CO$184,MATCH($A$7:$A$70,[2]Data!$B$180:$CO$180,0))</f>
        <v>59072.3</v>
      </c>
      <c r="J58" s="11">
        <f t="shared" si="8"/>
        <v>-13290</v>
      </c>
      <c r="K58" s="10">
        <f>INDEX([2]Data!$B$158:$CO$158,MATCH($A$7:$A$70,[2]Data!$B$115:$CO$115,0))</f>
        <v>26342.3</v>
      </c>
      <c r="L58" s="14">
        <f>VLOOKUP($A$7:$A$80,[3]Trimestre!$B$9:$I$68,6)</f>
        <v>2.8333333333333335</v>
      </c>
      <c r="M58" s="14">
        <f>[4]Sheet2!$F61</f>
        <v>2.0823809523809524</v>
      </c>
      <c r="N58" s="16">
        <f>INDEX([5]data!$C$6:$C$82,MATCH($A$7:$A$70,[5]data!$A$6:$A$82,0))</f>
        <v>4.4828000000000001</v>
      </c>
      <c r="O58" s="10">
        <f>INDEX([2]Data!$B$106:$CO$106,MATCH($A$7:$A$70,[2]Data!$B$102:$CO$102,0))</f>
        <v>48141.9</v>
      </c>
      <c r="P58" s="11">
        <f>INDEX([6]Data!$B$44:$EL$44,MATCH($A$7:$A$70,[6]Data!$B$40:$EL$40,0))</f>
        <v>618</v>
      </c>
      <c r="Q58" s="6">
        <f>INDEX([7]Data!$B$16:$CO$16,MATCH($A$7:$A$70,[7]Data!$B$13:$CO$13,0))</f>
        <v>8892</v>
      </c>
      <c r="R58" s="6">
        <f>INDEX([7]Data!$B$30:$CO$30,MATCH($A$7:$A$70,[7]Data!$B$27:$CO$27,0))</f>
        <v>8269</v>
      </c>
      <c r="S58">
        <f>VLOOKUP($A$7:$A$70,[1]Trimestre!$F$3:$I$66,3,FALSE)</f>
        <v>117.69</v>
      </c>
      <c r="T58" s="10">
        <f>INDEX([2]Data!$B$222:$CO$222,MATCH($A$7:$A$70,[2]Data!$B$219:$CO$219,0))</f>
        <v>113.70699999999999</v>
      </c>
      <c r="U58" s="10">
        <f>INDEX([2]Data!$B$118:$CO$118,MATCH($A$7:$A$70,[2]Data!$B$115:$CO$115,0))</f>
        <v>2257665.1</v>
      </c>
      <c r="V58" s="10">
        <f>INDEX([2]Data!$B$144:$CO$144,MATCH($A$7:$A$70,[2]Data!$B$141:$CO$141,0))</f>
        <v>1234555.3999999999</v>
      </c>
      <c r="W58" s="10">
        <f>INDEX([2]Data!$B$170:$CO$170,MATCH($A$7:$A$70,[2]Data!$B$167:$CO$167,0))</f>
        <v>1047979.9</v>
      </c>
      <c r="X58" s="10">
        <f>INDEX([2]Data!$B$183:$CO$183,MATCH($A$7:$A$70,[2]Data!$B$180:$CO$180,0))</f>
        <v>938066</v>
      </c>
      <c r="Y58" s="11">
        <f t="shared" si="6"/>
        <v>109913.90000000002</v>
      </c>
      <c r="Z58" s="10">
        <f>INDEX([2]Data!$B$105:$CO$105,MATCH($A$7:$A$70,[2]Data!$B$102:$CO$102,0))</f>
        <v>949248.2</v>
      </c>
      <c r="AA58" s="11">
        <f>INDEX([6]Data!$B$43:$EL$43,MATCH($A$7:$A$70,[6]Data!$B$40:$EL$40,0))</f>
        <v>18434</v>
      </c>
      <c r="AB58" s="6">
        <f>INDEX([7]Data!$B$15:$CO$15,MATCH($A$7:$A$70,[7]Data!$B$13:$CO$13,0))</f>
        <v>157589</v>
      </c>
      <c r="AC58" s="6">
        <f>INDEX([7]Data!$B$29:$CO$29,MATCH($A$7:$A$70,[7]Data!$B$27:$CO$27,0))</f>
        <v>139330</v>
      </c>
      <c r="AD58" s="5">
        <f>[8]Sheet3!B49</f>
        <v>-0.2</v>
      </c>
      <c r="AE58" s="16">
        <f>INDEX([5]data!$E$6:$E$82,MATCH($A$7:$A$70,[5]data!$A$6:$A$82,0))</f>
        <v>1.2141</v>
      </c>
      <c r="AF58" s="16">
        <f>INDEX([9]Data!$B$14:$CO$14,MATCH($A$7:$A$70,[9]Data!$B$11:$CO$11,0))</f>
        <v>19916.45</v>
      </c>
      <c r="AG58" s="16">
        <f>INDEX([9]Data!$B$13:$CO$13,MATCH($A$7:$A$70,[9]Data!$B$11:$CO$11,0))</f>
        <v>335479.46999999997</v>
      </c>
      <c r="AL58">
        <f t="shared" si="2"/>
        <v>0.28477300146590157</v>
      </c>
      <c r="AM58" s="19">
        <f t="shared" si="3"/>
        <v>0.63860012886096418</v>
      </c>
      <c r="AN58" s="5">
        <f>(H58+I58)/F58</f>
        <v>1.1335289310161423</v>
      </c>
      <c r="AO58">
        <f t="shared" si="4"/>
        <v>0.87969021623269095</v>
      </c>
    </row>
    <row r="59" spans="1:41" ht="15.75" x14ac:dyDescent="0.3">
      <c r="A59" s="3" t="s">
        <v>7</v>
      </c>
      <c r="B59">
        <f>VLOOKUP($A$7:$A$70,[1]Trimestre!$F$3:$I$66,4,FALSE)</f>
        <v>156.07</v>
      </c>
      <c r="C59" s="10">
        <f>INDEX([2]Data!$B$223:$CO$223,MATCH($A$7:$A$70,[2]Data!$B$219:$CO$219,0))</f>
        <v>186.95500000000001</v>
      </c>
      <c r="D59" s="10">
        <f>INDEX([2]Data!$B$275:$CO$275,MATCH($A$7:$A$70,[2]Data!$B$271:$CO$271,0))</f>
        <v>155.59299999999999</v>
      </c>
      <c r="E59" s="10">
        <f>INDEX([2]Data!$B$288:$CO$288,MATCH($A$7:$A$70,[2]Data!$B$284:$CO$284,0))</f>
        <v>117.878</v>
      </c>
      <c r="F59" s="10">
        <f>INDEX([2]Data!$B$119:$CO$119,MATCH($A$7:$A$70,[2]Data!$B$115:$CO$115,0))</f>
        <v>93706.3</v>
      </c>
      <c r="G59" s="10">
        <f>INDEX([2]Data!$B$145:$CO$145,MATCH($A$7:$A$70,[2]Data!$B$141:$CO$141,0))</f>
        <v>68713.899999999994</v>
      </c>
      <c r="H59" s="10">
        <f>INDEX([2]Data!$B$171:$CO$171,MATCH($A$7:$A$70,[2]Data!$B$167:$CO$167,0))</f>
        <v>46249.8</v>
      </c>
      <c r="I59" s="10">
        <f>INDEX([2]Data!$B$184:$CO$184,MATCH($A$7:$A$70,[2]Data!$B$180:$CO$180,0))</f>
        <v>61771.1</v>
      </c>
      <c r="J59" s="11">
        <f t="shared" si="8"/>
        <v>-15521.299999999996</v>
      </c>
      <c r="K59" s="10">
        <f>INDEX([2]Data!$B$158:$CO$158,MATCH($A$7:$A$70,[2]Data!$B$115:$CO$115,0))</f>
        <v>26645.5</v>
      </c>
      <c r="L59" s="14">
        <f>VLOOKUP($A$7:$A$80,[3]Trimestre!$B$9:$I$68,6)</f>
        <v>2.3333333333333335</v>
      </c>
      <c r="M59" s="14">
        <f>[4]Sheet2!$F62</f>
        <v>1.4449999999999992</v>
      </c>
      <c r="N59" s="16">
        <f>INDEX([5]data!$C$6:$C$82,MATCH($A$7:$A$70,[5]data!$A$6:$A$82,0))</f>
        <v>4.4097999999999997</v>
      </c>
      <c r="O59" s="10">
        <f>INDEX([2]Data!$B$106:$CO$106,MATCH($A$7:$A$70,[2]Data!$B$102:$CO$102,0))</f>
        <v>47836.800000000003</v>
      </c>
      <c r="P59" s="11">
        <f>INDEX([6]Data!$B$44:$EL$44,MATCH($A$7:$A$70,[6]Data!$B$40:$EL$40,0))</f>
        <v>637</v>
      </c>
      <c r="Q59" s="6">
        <f>INDEX([7]Data!$B$16:$CO$16,MATCH($A$7:$A$70,[7]Data!$B$13:$CO$13,0))</f>
        <v>8806</v>
      </c>
      <c r="R59" s="6">
        <f>INDEX([7]Data!$B$30:$CO$30,MATCH($A$7:$A$70,[7]Data!$B$27:$CO$27,0))</f>
        <v>8176</v>
      </c>
      <c r="S59">
        <f>VLOOKUP($A$7:$A$70,[1]Trimestre!$F$3:$I$66,3,FALSE)</f>
        <v>117.93</v>
      </c>
      <c r="T59" s="10">
        <f>INDEX([2]Data!$B$222:$CO$222,MATCH($A$7:$A$70,[2]Data!$B$219:$CO$219,0))</f>
        <v>114.28400000000001</v>
      </c>
      <c r="U59" s="10">
        <f>INDEX([2]Data!$B$118:$CO$118,MATCH($A$7:$A$70,[2]Data!$B$115:$CO$115,0))</f>
        <v>2275178.2999999998</v>
      </c>
      <c r="V59" s="10">
        <f>INDEX([2]Data!$B$144:$CO$144,MATCH($A$7:$A$70,[2]Data!$B$141:$CO$141,0))</f>
        <v>1239815.2</v>
      </c>
      <c r="W59" s="10">
        <f>INDEX([2]Data!$B$170:$CO$170,MATCH($A$7:$A$70,[2]Data!$B$167:$CO$167,0))</f>
        <v>1073663.3999999999</v>
      </c>
      <c r="X59" s="10">
        <f>INDEX([2]Data!$B$183:$CO$183,MATCH($A$7:$A$70,[2]Data!$B$180:$CO$180,0))</f>
        <v>964670.1</v>
      </c>
      <c r="Y59" s="11">
        <f t="shared" si="6"/>
        <v>108993.29999999993</v>
      </c>
      <c r="Z59" s="10">
        <f>INDEX([2]Data!$B$105:$CO$105,MATCH($A$7:$A$70,[2]Data!$B$102:$CO$102,0))</f>
        <v>957190.8</v>
      </c>
      <c r="AA59" s="11">
        <f>INDEX([6]Data!$B$43:$EL$43,MATCH($A$7:$A$70,[6]Data!$B$40:$EL$40,0))</f>
        <v>18024</v>
      </c>
      <c r="AB59" s="6">
        <f>INDEX([7]Data!$B$15:$CO$15,MATCH($A$7:$A$70,[7]Data!$B$13:$CO$13,0))</f>
        <v>157391</v>
      </c>
      <c r="AC59" s="6">
        <f>INDEX([7]Data!$B$29:$CO$29,MATCH($A$7:$A$70,[7]Data!$B$27:$CO$27,0))</f>
        <v>139639</v>
      </c>
      <c r="AD59" s="5">
        <f>[8]Sheet3!B50</f>
        <v>-0.2</v>
      </c>
      <c r="AE59" s="16">
        <f>INDEX([5]data!$E$6:$E$82,MATCH($A$7:$A$70,[5]data!$A$6:$A$82,0))</f>
        <v>1.0759000000000001</v>
      </c>
      <c r="AF59" s="16">
        <f>INDEX([9]Data!$B$14:$CO$14,MATCH($A$7:$A$70,[9]Data!$B$11:$CO$11,0))</f>
        <v>19875.54</v>
      </c>
      <c r="AG59" s="16">
        <f>INDEX([9]Data!$B$13:$CO$13,MATCH($A$7:$A$70,[9]Data!$B$11:$CO$11,0))</f>
        <v>338642.39</v>
      </c>
      <c r="AL59">
        <f t="shared" si="2"/>
        <v>0.28435121224506782</v>
      </c>
      <c r="AM59" s="19">
        <f t="shared" si="3"/>
        <v>0.65919900796424569</v>
      </c>
      <c r="AN59" s="5">
        <f>(H59+I59)/F59</f>
        <v>1.1527602733220712</v>
      </c>
      <c r="AO59">
        <f t="shared" si="4"/>
        <v>0.89590055425546211</v>
      </c>
    </row>
    <row r="60" spans="1:41" ht="15.75" x14ac:dyDescent="0.3">
      <c r="A60" s="3" t="s">
        <v>6</v>
      </c>
      <c r="B60">
        <f>VLOOKUP($A$7:$A$70,[1]Trimestre!$F$3:$I$66,4,FALSE)</f>
        <v>153.44</v>
      </c>
      <c r="C60" s="10">
        <f>INDEX([2]Data!$B$223:$CO$223,MATCH($A$7:$A$70,[2]Data!$B$219:$CO$219,0))</f>
        <v>185.69399999999999</v>
      </c>
      <c r="D60" s="10">
        <f>INDEX([2]Data!$B$275:$CO$275,MATCH($A$7:$A$70,[2]Data!$B$271:$CO$271,0))</f>
        <v>158.191</v>
      </c>
      <c r="E60" s="10">
        <f>INDEX([2]Data!$B$288:$CO$288,MATCH($A$7:$A$70,[2]Data!$B$284:$CO$284,0))</f>
        <v>121.67</v>
      </c>
      <c r="F60" s="10">
        <f>INDEX([2]Data!$B$119:$CO$119,MATCH($A$7:$A$70,[2]Data!$B$115:$CO$115,0))</f>
        <v>93482.8</v>
      </c>
      <c r="G60" s="10">
        <f>INDEX([2]Data!$B$145:$CO$145,MATCH($A$7:$A$70,[2]Data!$B$141:$CO$141,0))</f>
        <v>69728.100000000006</v>
      </c>
      <c r="H60" s="10">
        <f>INDEX([2]Data!$B$171:$CO$171,MATCH($A$7:$A$70,[2]Data!$B$167:$CO$167,0))</f>
        <v>46134.8</v>
      </c>
      <c r="I60" s="10">
        <f>INDEX([2]Data!$B$184:$CO$184,MATCH($A$7:$A$70,[2]Data!$B$180:$CO$180,0))</f>
        <v>60034.8</v>
      </c>
      <c r="J60" s="11">
        <f t="shared" si="8"/>
        <v>-13900</v>
      </c>
      <c r="K60" s="10">
        <f>INDEX([2]Data!$B$158:$CO$158,MATCH($A$7:$A$70,[2]Data!$B$115:$CO$115,0))</f>
        <v>26930.7</v>
      </c>
      <c r="L60" s="14">
        <f>VLOOKUP($A$7:$A$80,[3]Trimestre!$B$9:$I$68,6)</f>
        <v>1.8333333333333333</v>
      </c>
      <c r="M60" s="14">
        <f>[4]Sheet2!$F63</f>
        <v>1.3487096774193545</v>
      </c>
      <c r="N60" s="16">
        <f>INDEX([5]data!$C$6:$C$82,MATCH($A$7:$A$70,[5]data!$A$6:$A$82,0))</f>
        <v>4.4725000000000001</v>
      </c>
      <c r="O60" s="10">
        <f>INDEX([2]Data!$B$106:$CO$106,MATCH($A$7:$A$70,[2]Data!$B$102:$CO$102,0))</f>
        <v>46586.5</v>
      </c>
      <c r="P60" s="11">
        <f>INDEX([6]Data!$B$44:$EL$44,MATCH($A$7:$A$70,[6]Data!$B$40:$EL$40,0))</f>
        <v>634</v>
      </c>
      <c r="Q60" s="6">
        <f>INDEX([7]Data!$B$16:$CO$16,MATCH($A$7:$A$70,[7]Data!$B$13:$CO$13,0))</f>
        <v>8857</v>
      </c>
      <c r="R60" s="6">
        <f>INDEX([7]Data!$B$30:$CO$30,MATCH($A$7:$A$70,[7]Data!$B$27:$CO$27,0))</f>
        <v>8227</v>
      </c>
      <c r="S60">
        <f>VLOOKUP($A$7:$A$70,[1]Trimestre!$F$3:$I$66,3,FALSE)</f>
        <v>118.46</v>
      </c>
      <c r="T60" s="10">
        <f>INDEX([2]Data!$B$222:$CO$222,MATCH($A$7:$A$70,[2]Data!$B$219:$CO$219,0))</f>
        <v>114.667</v>
      </c>
      <c r="U60" s="10">
        <f>INDEX([2]Data!$B$118:$CO$118,MATCH($A$7:$A$70,[2]Data!$B$115:$CO$115,0))</f>
        <v>2282478.7999999998</v>
      </c>
      <c r="V60" s="10">
        <f>INDEX([2]Data!$B$144:$CO$144,MATCH($A$7:$A$70,[2]Data!$B$141:$CO$141,0))</f>
        <v>1245187.8</v>
      </c>
      <c r="W60" s="10">
        <f>INDEX([2]Data!$B$170:$CO$170,MATCH($A$7:$A$70,[2]Data!$B$167:$CO$167,0))</f>
        <v>1088349.1000000001</v>
      </c>
      <c r="X60" s="10">
        <f>INDEX([2]Data!$B$183:$CO$183,MATCH($A$7:$A$70,[2]Data!$B$180:$CO$180,0))</f>
        <v>972862.2</v>
      </c>
      <c r="Y60" s="11">
        <f t="shared" si="6"/>
        <v>115486.90000000014</v>
      </c>
      <c r="Z60" s="10">
        <f>INDEX([2]Data!$B$105:$CO$105,MATCH($A$7:$A$70,[2]Data!$B$102:$CO$102,0))</f>
        <v>966366.2</v>
      </c>
      <c r="AA60" s="11">
        <f>INDEX([6]Data!$B$43:$EL$43,MATCH($A$7:$A$70,[6]Data!$B$40:$EL$40,0))</f>
        <v>17747</v>
      </c>
      <c r="AB60" s="6">
        <f>INDEX([7]Data!$B$15:$CO$15,MATCH($A$7:$A$70,[7]Data!$B$13:$CO$13,0))</f>
        <v>157379</v>
      </c>
      <c r="AC60" s="6">
        <f>INDEX([7]Data!$B$29:$CO$29,MATCH($A$7:$A$70,[7]Data!$B$27:$CO$27,0))</f>
        <v>139848</v>
      </c>
      <c r="AD60" s="5">
        <f>[8]Sheet3!B51</f>
        <v>-0.2</v>
      </c>
      <c r="AE60" s="16">
        <f>INDEX([5]data!$E$6:$E$82,MATCH($A$7:$A$70,[5]data!$A$6:$A$82,0))</f>
        <v>1.1189</v>
      </c>
      <c r="AF60" s="16">
        <f>INDEX([9]Data!$B$14:$CO$14,MATCH($A$7:$A$70,[9]Data!$B$11:$CO$11,0))</f>
        <v>19875.54</v>
      </c>
      <c r="AG60" s="16">
        <f>INDEX([9]Data!$B$13:$CO$13,MATCH($A$7:$A$70,[9]Data!$B$11:$CO$11,0))</f>
        <v>338799.04</v>
      </c>
      <c r="AL60">
        <f t="shared" si="2"/>
        <v>0.28808187174539057</v>
      </c>
      <c r="AM60" s="19">
        <f t="shared" si="3"/>
        <v>0.64220156007308293</v>
      </c>
      <c r="AN60" s="5">
        <f>(H60+I60)/F60</f>
        <v>1.1357126658593881</v>
      </c>
      <c r="AO60">
        <f t="shared" si="4"/>
        <v>0.90305824527263967</v>
      </c>
    </row>
    <row r="61" spans="1:41" ht="15.75" x14ac:dyDescent="0.3">
      <c r="A61" s="3" t="s">
        <v>5</v>
      </c>
      <c r="B61">
        <f>VLOOKUP($A$7:$A$70,[1]Trimestre!$F$3:$I$66,4,FALSE)</f>
        <v>152.12</v>
      </c>
      <c r="C61" s="10">
        <f>INDEX([2]Data!$B$223:$CO$223,MATCH($A$7:$A$70,[2]Data!$B$219:$CO$219,0))</f>
        <v>189.11600000000001</v>
      </c>
      <c r="D61" s="10">
        <f>INDEX([2]Data!$B$275:$CO$275,MATCH($A$7:$A$70,[2]Data!$B$271:$CO$271,0))</f>
        <v>158.559</v>
      </c>
      <c r="E61" s="10">
        <f>INDEX([2]Data!$B$288:$CO$288,MATCH($A$7:$A$70,[2]Data!$B$284:$CO$284,0))</f>
        <v>120.733</v>
      </c>
      <c r="F61" s="10">
        <f>INDEX([2]Data!$B$119:$CO$119,MATCH($A$7:$A$70,[2]Data!$B$115:$CO$115,0))</f>
        <v>95222.9</v>
      </c>
      <c r="G61" s="10">
        <f>INDEX([2]Data!$B$145:$CO$145,MATCH($A$7:$A$70,[2]Data!$B$141:$CO$141,0))</f>
        <v>71372.2</v>
      </c>
      <c r="H61" s="10">
        <f>INDEX([2]Data!$B$171:$CO$171,MATCH($A$7:$A$70,[2]Data!$B$167:$CO$167,0))</f>
        <v>46554.2</v>
      </c>
      <c r="I61" s="10">
        <f>INDEX([2]Data!$B$184:$CO$184,MATCH($A$7:$A$70,[2]Data!$B$180:$CO$180,0))</f>
        <v>62331.5</v>
      </c>
      <c r="J61" s="11">
        <f t="shared" si="8"/>
        <v>-15777.300000000003</v>
      </c>
      <c r="K61" s="10">
        <f>INDEX([2]Data!$B$158:$CO$158,MATCH($A$7:$A$70,[2]Data!$B$115:$CO$115,0))</f>
        <v>26525.7</v>
      </c>
      <c r="L61" s="14">
        <f>VLOOKUP($A$7:$A$80,[3]Trimestre!$B$9:$I$68,6)</f>
        <v>1.75</v>
      </c>
      <c r="M61" s="14">
        <f>[4]Sheet2!$F64</f>
        <v>1.3687878787878791</v>
      </c>
      <c r="N61" s="16">
        <f>INDEX([5]data!$C$6:$C$82,MATCH($A$7:$A$70,[5]data!$A$6:$A$82,0))</f>
        <v>4.4176000000000002</v>
      </c>
      <c r="O61" s="10">
        <f>INDEX([2]Data!$B$106:$CO$106,MATCH($A$7:$A$70,[2]Data!$B$102:$CO$102,0))</f>
        <v>50888.4</v>
      </c>
      <c r="P61" s="11">
        <f>INDEX([6]Data!$B$44:$EL$44,MATCH($A$7:$A$70,[6]Data!$B$40:$EL$40,0))</f>
        <v>624</v>
      </c>
      <c r="Q61" s="6">
        <f>INDEX([7]Data!$B$16:$CO$16,MATCH($A$7:$A$70,[7]Data!$B$13:$CO$13,0))</f>
        <v>8895</v>
      </c>
      <c r="R61" s="6">
        <f>INDEX([7]Data!$B$30:$CO$30,MATCH($A$7:$A$70,[7]Data!$B$27:$CO$27,0))</f>
        <v>8269</v>
      </c>
      <c r="S61">
        <f>VLOOKUP($A$7:$A$70,[1]Trimestre!$F$3:$I$66,3,FALSE)</f>
        <v>117.98</v>
      </c>
      <c r="T61" s="10">
        <f>INDEX([2]Data!$B$222:$CO$222,MATCH($A$7:$A$70,[2]Data!$B$219:$CO$219,0))</f>
        <v>115.04600000000001</v>
      </c>
      <c r="U61" s="10">
        <f>INDEX([2]Data!$B$118:$CO$118,MATCH($A$7:$A$70,[2]Data!$B$115:$CO$115,0))</f>
        <v>2292180.9</v>
      </c>
      <c r="V61" s="10">
        <f>INDEX([2]Data!$B$144:$CO$144,MATCH($A$7:$A$70,[2]Data!$B$141:$CO$141,0))</f>
        <v>1251073.8999999999</v>
      </c>
      <c r="W61" s="10">
        <f>INDEX([2]Data!$B$170:$CO$170,MATCH($A$7:$A$70,[2]Data!$B$167:$CO$167,0))</f>
        <v>1091600.3999999999</v>
      </c>
      <c r="X61" s="10">
        <f>INDEX([2]Data!$B$183:$CO$183,MATCH($A$7:$A$70,[2]Data!$B$180:$CO$180,0))</f>
        <v>983404.7</v>
      </c>
      <c r="Y61" s="11">
        <f t="shared" si="6"/>
        <v>108195.69999999995</v>
      </c>
      <c r="Z61" s="10">
        <f>INDEX([2]Data!$B$105:$CO$105,MATCH($A$7:$A$70,[2]Data!$B$102:$CO$102,0))</f>
        <v>973160.6</v>
      </c>
      <c r="AA61" s="11">
        <f>INDEX([6]Data!$B$43:$EL$43,MATCH($A$7:$A$70,[6]Data!$B$40:$EL$40,0))</f>
        <v>17186</v>
      </c>
      <c r="AB61" s="6">
        <f>INDEX([7]Data!$B$15:$CO$15,MATCH($A$7:$A$70,[7]Data!$B$13:$CO$13,0))</f>
        <v>157275</v>
      </c>
      <c r="AC61" s="6">
        <f>INDEX([7]Data!$B$29:$CO$29,MATCH($A$7:$A$70,[7]Data!$B$27:$CO$27,0))</f>
        <v>140365</v>
      </c>
      <c r="AD61" s="5">
        <f>[8]Sheet3!B52</f>
        <v>-0.2</v>
      </c>
      <c r="AE61" s="16">
        <f>INDEX([5]data!$E$6:$E$82,MATCH($A$7:$A$70,[5]data!$A$6:$A$82,0))</f>
        <v>1.1203000000000001</v>
      </c>
      <c r="AF61" s="16">
        <f>INDEX([9]Data!$B$14:$CO$14,MATCH($A$7:$A$70,[9]Data!$B$11:$CO$11,0))</f>
        <v>19819.7</v>
      </c>
      <c r="AG61" s="16">
        <f>INDEX([9]Data!$B$13:$CO$13,MATCH($A$7:$A$70,[9]Data!$B$11:$CO$11,0))</f>
        <v>339125.28</v>
      </c>
      <c r="AL61">
        <f t="shared" si="2"/>
        <v>0.27856429493325663</v>
      </c>
      <c r="AM61" s="19">
        <f t="shared" si="3"/>
        <v>0.65458518906691565</v>
      </c>
      <c r="AN61" s="5">
        <f>(H61+I61)/F61</f>
        <v>1.1434822925997843</v>
      </c>
      <c r="AO61">
        <f t="shared" si="4"/>
        <v>0.90525363857625718</v>
      </c>
    </row>
    <row r="62" spans="1:41" ht="15.75" x14ac:dyDescent="0.3">
      <c r="A62" s="3" t="s">
        <v>4</v>
      </c>
      <c r="B62">
        <f>VLOOKUP($A$7:$A$70,[1]Trimestre!$F$3:$I$66,4,FALSE)</f>
        <v>153.30000000000001</v>
      </c>
      <c r="C62" s="10">
        <f>INDEX([2]Data!$B$223:$CO$223,MATCH($A$7:$A$70,[2]Data!$B$219:$CO$219,0))</f>
        <v>188.43100000000001</v>
      </c>
      <c r="D62" s="10">
        <f>INDEX([2]Data!$B$275:$CO$275,MATCH($A$7:$A$70,[2]Data!$B$271:$CO$271,0))</f>
        <v>158.31200000000001</v>
      </c>
      <c r="E62" s="10">
        <f>INDEX([2]Data!$B$288:$CO$288,MATCH($A$7:$A$70,[2]Data!$B$284:$CO$284,0))</f>
        <v>117.801</v>
      </c>
      <c r="F62" s="10">
        <f>INDEX([2]Data!$B$119:$CO$119,MATCH($A$7:$A$70,[2]Data!$B$115:$CO$115,0))</f>
        <v>96439</v>
      </c>
      <c r="G62" s="10">
        <f>INDEX([2]Data!$B$145:$CO$145,MATCH($A$7:$A$70,[2]Data!$B$141:$CO$141,0))</f>
        <v>73545.3</v>
      </c>
      <c r="H62" s="10">
        <f>INDEX([2]Data!$B$171:$CO$171,MATCH($A$7:$A$70,[2]Data!$B$167:$CO$167,0))</f>
        <v>46550.1</v>
      </c>
      <c r="I62" s="10">
        <f>INDEX([2]Data!$B$184:$CO$184,MATCH($A$7:$A$70,[2]Data!$B$180:$CO$180,0))</f>
        <v>64401.1</v>
      </c>
      <c r="J62" s="11">
        <f t="shared" si="8"/>
        <v>-17851</v>
      </c>
      <c r="K62" s="10">
        <f>INDEX([2]Data!$B$158:$CO$158,MATCH($A$7:$A$70,[2]Data!$B$115:$CO$115,0))</f>
        <v>30593.5</v>
      </c>
      <c r="L62" s="14">
        <f>VLOOKUP($A$7:$A$80,[3]Trimestre!$B$9:$I$68,6)</f>
        <v>1.75</v>
      </c>
      <c r="M62" s="14">
        <f>[4]Sheet2!$F65</f>
        <v>1.1638095238095234</v>
      </c>
      <c r="N62" s="16">
        <f>INDEX([5]data!$C$6:$C$82,MATCH($A$7:$A$70,[5]data!$A$6:$A$82,0))</f>
        <v>4.524</v>
      </c>
      <c r="O62" s="10">
        <f>INDEX([2]Data!$B$106:$CO$106,MATCH($A$7:$A$70,[2]Data!$B$102:$CO$102,0))</f>
        <v>50199.3</v>
      </c>
      <c r="P62" s="11">
        <f>INDEX([6]Data!$B$44:$EL$44,MATCH($A$7:$A$70,[6]Data!$B$40:$EL$40,0))</f>
        <v>603</v>
      </c>
      <c r="Q62" s="6">
        <f>INDEX([7]Data!$B$16:$CO$16,MATCH($A$7:$A$70,[7]Data!$B$13:$CO$13,0))</f>
        <v>8876</v>
      </c>
      <c r="R62" s="6">
        <f>INDEX([7]Data!$B$30:$CO$30,MATCH($A$7:$A$70,[7]Data!$B$27:$CO$27,0))</f>
        <v>8270</v>
      </c>
      <c r="S62">
        <f>VLOOKUP($A$7:$A$70,[1]Trimestre!$F$3:$I$66,3,FALSE)</f>
        <v>117.96</v>
      </c>
      <c r="T62" s="10">
        <f>INDEX([2]Data!$B$222:$CO$222,MATCH($A$7:$A$70,[2]Data!$B$219:$CO$219,0))</f>
        <v>115.40600000000001</v>
      </c>
      <c r="U62" s="10">
        <f>INDEX([2]Data!$B$118:$CO$118,MATCH($A$7:$A$70,[2]Data!$B$115:$CO$115,0))</f>
        <v>2301865.2999999998</v>
      </c>
      <c r="V62" s="10">
        <f>INDEX([2]Data!$B$144:$CO$144,MATCH($A$7:$A$70,[2]Data!$B$141:$CO$141,0))</f>
        <v>1256829.8</v>
      </c>
      <c r="W62" s="10">
        <f>INDEX([2]Data!$B$170:$CO$170,MATCH($A$7:$A$70,[2]Data!$B$167:$CO$167,0))</f>
        <v>1102626.6000000001</v>
      </c>
      <c r="X62" s="10">
        <f>INDEX([2]Data!$B$183:$CO$183,MATCH($A$7:$A$70,[2]Data!$B$180:$CO$180,0))</f>
        <v>1000760.7</v>
      </c>
      <c r="Y62" s="11">
        <f t="shared" si="6"/>
        <v>101865.90000000014</v>
      </c>
      <c r="Z62" s="10">
        <f>INDEX([2]Data!$B$105:$CO$105,MATCH($A$7:$A$70,[2]Data!$B$102:$CO$102,0))</f>
        <v>980531.6</v>
      </c>
      <c r="AA62" s="11">
        <f>INDEX([6]Data!$B$43:$EL$43,MATCH($A$7:$A$70,[6]Data!$B$40:$EL$40,0))</f>
        <v>16916</v>
      </c>
      <c r="AB62" s="6">
        <f>INDEX([7]Data!$B$15:$CO$15,MATCH($A$7:$A$70,[7]Data!$B$13:$CO$13,0))</f>
        <v>157705</v>
      </c>
      <c r="AC62" s="6">
        <f>INDEX([7]Data!$B$29:$CO$29,MATCH($A$7:$A$70,[7]Data!$B$27:$CO$27,0))</f>
        <v>140932</v>
      </c>
      <c r="AD62" s="5">
        <f>[8]Sheet3!B53</f>
        <v>-0.2</v>
      </c>
      <c r="AE62" s="16">
        <f>INDEX([5]data!$E$6:$E$82,MATCH($A$7:$A$70,[5]data!$A$6:$A$82,0))</f>
        <v>1.0887</v>
      </c>
      <c r="AF62" s="16">
        <f>INDEX([9]Data!$B$14:$CO$14,MATCH($A$7:$A$70,[9]Data!$B$11:$CO$11,0))</f>
        <v>19819.7</v>
      </c>
      <c r="AG62" s="16">
        <f>INDEX([9]Data!$B$13:$CO$13,MATCH($A$7:$A$70,[9]Data!$B$11:$CO$11,0))</f>
        <v>339683.88</v>
      </c>
      <c r="AL62">
        <f t="shared" si="2"/>
        <v>0.31723161791391452</v>
      </c>
      <c r="AM62" s="19">
        <f t="shared" si="3"/>
        <v>0.66779103889505287</v>
      </c>
      <c r="AN62" s="5">
        <f>(H62+I62)/F62</f>
        <v>1.150480614689078</v>
      </c>
      <c r="AO62">
        <f t="shared" si="4"/>
        <v>0.91377514574810259</v>
      </c>
    </row>
    <row r="63" spans="1:41" ht="15.75" x14ac:dyDescent="0.3">
      <c r="A63" s="3" t="s">
        <v>3</v>
      </c>
      <c r="B63">
        <f>VLOOKUP($A$7:$A$70,[1]Trimestre!$F$3:$I$66,4,FALSE)</f>
        <v>152.30000000000001</v>
      </c>
      <c r="C63" s="10">
        <f>INDEX([2]Data!$B$223:$CO$223,MATCH($A$7:$A$70,[2]Data!$B$219:$CO$219,0))</f>
        <v>187.11799999999999</v>
      </c>
      <c r="D63" s="10">
        <f>INDEX([2]Data!$B$275:$CO$275,MATCH($A$7:$A$70,[2]Data!$B$271:$CO$271,0))</f>
        <v>156.36699999999999</v>
      </c>
      <c r="E63" s="10">
        <f>INDEX([2]Data!$B$288:$CO$288,MATCH($A$7:$A$70,[2]Data!$B$284:$CO$284,0))</f>
        <v>118.53100000000001</v>
      </c>
      <c r="F63" s="10">
        <f>INDEX([2]Data!$B$119:$CO$119,MATCH($A$7:$A$70,[2]Data!$B$115:$CO$115,0))</f>
        <v>97619.6</v>
      </c>
      <c r="G63" s="10">
        <f>INDEX([2]Data!$B$145:$CO$145,MATCH($A$7:$A$70,[2]Data!$B$141:$CO$141,0))</f>
        <v>75044.399999999994</v>
      </c>
      <c r="H63" s="10">
        <f>INDEX([2]Data!$B$171:$CO$171,MATCH($A$7:$A$70,[2]Data!$B$167:$CO$167,0))</f>
        <v>48468.2</v>
      </c>
      <c r="I63" s="10">
        <f>INDEX([2]Data!$B$184:$CO$184,MATCH($A$7:$A$70,[2]Data!$B$180:$CO$180,0))</f>
        <v>65591.100000000006</v>
      </c>
      <c r="J63" s="11">
        <f t="shared" si="8"/>
        <v>-17122.900000000009</v>
      </c>
      <c r="K63" s="10">
        <f>INDEX([2]Data!$B$158:$CO$158,MATCH($A$7:$A$70,[2]Data!$B$115:$CO$115,0))</f>
        <v>27555.4</v>
      </c>
      <c r="L63" s="14">
        <f>VLOOKUP($A$7:$A$80,[3]Trimestre!$B$9:$I$68,6)</f>
        <v>1.75</v>
      </c>
      <c r="M63" s="14">
        <f>[4]Sheet2!$F66</f>
        <v>0.83203125</v>
      </c>
      <c r="N63" s="16">
        <f>INDEX([5]data!$C$6:$C$82,MATCH($A$7:$A$70,[5]data!$A$6:$A$82,0))</f>
        <v>4.4718</v>
      </c>
      <c r="O63" s="10">
        <f>INDEX([2]Data!$B$106:$CO$106,MATCH($A$7:$A$70,[2]Data!$B$102:$CO$102,0))</f>
        <v>53423.1</v>
      </c>
      <c r="P63" s="11">
        <f>INDEX([6]Data!$B$44:$EL$44,MATCH($A$7:$A$70,[6]Data!$B$40:$EL$40,0))</f>
        <v>568</v>
      </c>
      <c r="Q63" s="6">
        <f>INDEX([7]Data!$B$16:$CO$16,MATCH($A$7:$A$70,[7]Data!$B$13:$CO$13,0))</f>
        <v>8746</v>
      </c>
      <c r="R63" s="6">
        <f>INDEX([7]Data!$B$30:$CO$30,MATCH($A$7:$A$70,[7]Data!$B$27:$CO$27,0))</f>
        <v>8184</v>
      </c>
      <c r="S63">
        <f>VLOOKUP($A$7:$A$70,[1]Trimestre!$F$3:$I$66,3,FALSE)</f>
        <v>117.88</v>
      </c>
      <c r="T63" s="10">
        <f>INDEX([2]Data!$B$222:$CO$222,MATCH($A$7:$A$70,[2]Data!$B$219:$CO$219,0))</f>
        <v>115.46</v>
      </c>
      <c r="U63" s="10">
        <f>INDEX([2]Data!$B$118:$CO$118,MATCH($A$7:$A$70,[2]Data!$B$115:$CO$115,0))</f>
        <v>2314159.5</v>
      </c>
      <c r="V63" s="10">
        <f>INDEX([2]Data!$B$144:$CO$144,MATCH($A$7:$A$70,[2]Data!$B$141:$CO$141,0))</f>
        <v>1265785.3999999999</v>
      </c>
      <c r="W63" s="10">
        <f>INDEX([2]Data!$B$170:$CO$170,MATCH($A$7:$A$70,[2]Data!$B$167:$CO$167,0))</f>
        <v>1107702.3</v>
      </c>
      <c r="X63" s="10">
        <f>INDEX([2]Data!$B$183:$CO$183,MATCH($A$7:$A$70,[2]Data!$B$180:$CO$180,0))</f>
        <v>1005007.4</v>
      </c>
      <c r="Y63" s="11">
        <f t="shared" si="6"/>
        <v>102694.90000000002</v>
      </c>
      <c r="Z63" s="10">
        <f>INDEX([2]Data!$B$105:$CO$105,MATCH($A$7:$A$70,[2]Data!$B$102:$CO$102,0))</f>
        <v>988293.7</v>
      </c>
      <c r="AA63" s="11">
        <f>INDEX([6]Data!$B$43:$EL$43,MATCH($A$7:$A$70,[6]Data!$B$40:$EL$40,0))</f>
        <v>16677</v>
      </c>
      <c r="AB63" s="6">
        <f>INDEX([7]Data!$B$15:$CO$15,MATCH($A$7:$A$70,[7]Data!$B$13:$CO$13,0))</f>
        <v>158308</v>
      </c>
      <c r="AC63" s="6">
        <f>INDEX([7]Data!$B$29:$CO$29,MATCH($A$7:$A$70,[7]Data!$B$27:$CO$27,0))</f>
        <v>141945</v>
      </c>
      <c r="AD63" s="5">
        <f>[8]Sheet3!B54</f>
        <v>-0.3</v>
      </c>
      <c r="AE63" s="16">
        <f>INDEX([5]data!$E$6:$E$82,MATCH($A$7:$A$70,[5]data!$A$6:$A$82,0))</f>
        <v>1.1385000000000001</v>
      </c>
      <c r="AF63" s="16">
        <f>INDEX([9]Data!$B$14:$CO$14,MATCH($A$7:$A$70,[9]Data!$B$11:$CO$11,0))</f>
        <v>19760.310000000001</v>
      </c>
      <c r="AG63" s="16">
        <f>INDEX([9]Data!$B$13:$CO$13,MATCH($A$7:$A$70,[9]Data!$B$11:$CO$11,0))</f>
        <v>339818.39</v>
      </c>
      <c r="AL63">
        <f t="shared" si="2"/>
        <v>0.28227323201488225</v>
      </c>
      <c r="AM63" s="19">
        <f t="shared" si="3"/>
        <v>0.67190502726911405</v>
      </c>
      <c r="AN63" s="5">
        <f>(H63+I63)/F63</f>
        <v>1.1684057299968449</v>
      </c>
      <c r="AO63">
        <f t="shared" si="4"/>
        <v>0.91294904262217025</v>
      </c>
    </row>
    <row r="64" spans="1:41" ht="15.75" x14ac:dyDescent="0.3">
      <c r="A64" s="3" t="s">
        <v>2</v>
      </c>
      <c r="B64">
        <f>VLOOKUP($A$7:$A$70,[1]Trimestre!$F$3:$I$66,4,FALSE)</f>
        <v>152.44999999999999</v>
      </c>
      <c r="C64" s="10">
        <f>INDEX([2]Data!$B$223:$CO$223,MATCH($A$7:$A$70,[2]Data!$B$219:$CO$219,0))</f>
        <v>191.58500000000001</v>
      </c>
      <c r="D64" s="10">
        <f>INDEX([2]Data!$B$275:$CO$275,MATCH($A$7:$A$70,[2]Data!$B$271:$CO$271,0))</f>
        <v>156.56</v>
      </c>
      <c r="E64" s="10">
        <f>INDEX([2]Data!$B$288:$CO$288,MATCH($A$7:$A$70,[2]Data!$B$284:$CO$284,0))</f>
        <v>119.328</v>
      </c>
      <c r="F64" s="10">
        <f>INDEX([2]Data!$B$119:$CO$119,MATCH($A$7:$A$70,[2]Data!$B$115:$CO$115,0))</f>
        <v>99049.8</v>
      </c>
      <c r="G64" s="10">
        <f>INDEX([2]Data!$B$145:$CO$145,MATCH($A$7:$A$70,[2]Data!$B$141:$CO$141,0))</f>
        <v>77078.2</v>
      </c>
      <c r="H64" s="10">
        <f>INDEX([2]Data!$B$171:$CO$171,MATCH($A$7:$A$70,[2]Data!$B$167:$CO$167,0))</f>
        <v>50069.4</v>
      </c>
      <c r="I64" s="10">
        <f>INDEX([2]Data!$B$184:$CO$184,MATCH($A$7:$A$70,[2]Data!$B$180:$CO$180,0))</f>
        <v>67029.5</v>
      </c>
      <c r="J64" s="11">
        <f t="shared" si="8"/>
        <v>-16960.099999999999</v>
      </c>
      <c r="K64" s="10">
        <f>INDEX([2]Data!$B$158:$CO$158,MATCH($A$7:$A$70,[2]Data!$B$115:$CO$115,0))</f>
        <v>28139.5</v>
      </c>
      <c r="L64" s="14">
        <f>VLOOKUP($A$7:$A$80,[3]Trimestre!$B$9:$I$68,6)</f>
        <v>1.75</v>
      </c>
      <c r="M64" s="14">
        <f>[4]Sheet2!$F67</f>
        <v>0.76492063492063556</v>
      </c>
      <c r="N64" s="16">
        <f>INDEX([5]data!$C$6:$C$82,MATCH($A$7:$A$70,[5]data!$A$6:$A$82,0))</f>
        <v>4.5233999999999996</v>
      </c>
      <c r="O64" s="10">
        <f>INDEX([2]Data!$B$106:$CO$106,MATCH($A$7:$A$70,[2]Data!$B$102:$CO$102,0))</f>
        <v>54726.8</v>
      </c>
      <c r="P64" s="11">
        <f>INDEX([6]Data!$B$44:$EL$44,MATCH($A$7:$A$70,[6]Data!$B$40:$EL$40,0))</f>
        <v>538</v>
      </c>
      <c r="Q64" s="6">
        <f>INDEX([7]Data!$B$16:$CO$16,MATCH($A$7:$A$70,[7]Data!$B$13:$CO$13,0))</f>
        <v>8641</v>
      </c>
      <c r="R64" s="6">
        <f>INDEX([7]Data!$B$30:$CO$30,MATCH($A$7:$A$70,[7]Data!$B$27:$CO$27,0))</f>
        <v>8106</v>
      </c>
      <c r="S64">
        <f>VLOOKUP($A$7:$A$70,[1]Trimestre!$F$3:$I$66,3,FALSE)</f>
        <v>118.56</v>
      </c>
      <c r="T64" s="10">
        <f>INDEX([2]Data!$B$222:$CO$222,MATCH($A$7:$A$70,[2]Data!$B$219:$CO$219,0))</f>
        <v>115.581</v>
      </c>
      <c r="U64" s="10">
        <f>INDEX([2]Data!$B$118:$CO$118,MATCH($A$7:$A$70,[2]Data!$B$115:$CO$115,0))</f>
        <v>2322366.2999999998</v>
      </c>
      <c r="V64" s="10">
        <f>INDEX([2]Data!$B$144:$CO$144,MATCH($A$7:$A$70,[2]Data!$B$141:$CO$141,0))</f>
        <v>1269478.2</v>
      </c>
      <c r="W64" s="10">
        <f>INDEX([2]Data!$B$170:$CO$170,MATCH($A$7:$A$70,[2]Data!$B$167:$CO$167,0))</f>
        <v>1122925.2</v>
      </c>
      <c r="X64" s="10">
        <f>INDEX([2]Data!$B$183:$CO$183,MATCH($A$7:$A$70,[2]Data!$B$180:$CO$180,0))</f>
        <v>1024907.1</v>
      </c>
      <c r="Y64" s="11">
        <f t="shared" si="6"/>
        <v>98018.099999999977</v>
      </c>
      <c r="Z64" s="10">
        <f>INDEX([2]Data!$B$105:$CO$105,MATCH($A$7:$A$70,[2]Data!$B$102:$CO$102,0))</f>
        <v>994905.4</v>
      </c>
      <c r="AA64" s="11">
        <f>INDEX([6]Data!$B$43:$EL$43,MATCH($A$7:$A$70,[6]Data!$B$40:$EL$40,0))</f>
        <v>16470</v>
      </c>
      <c r="AB64" s="6">
        <f>INDEX([7]Data!$B$15:$CO$15,MATCH($A$7:$A$70,[7]Data!$B$13:$CO$13,0))</f>
        <v>158597</v>
      </c>
      <c r="AC64" s="6">
        <f>INDEX([7]Data!$B$29:$CO$29,MATCH($A$7:$A$70,[7]Data!$B$27:$CO$27,0))</f>
        <v>142353</v>
      </c>
      <c r="AD64" s="5">
        <f>[8]Sheet3!B55</f>
        <v>-0.4</v>
      </c>
      <c r="AE64" s="16">
        <f>INDEX([5]data!$E$6:$E$82,MATCH($A$7:$A$70,[5]data!$A$6:$A$82,0))</f>
        <v>1.1102000000000001</v>
      </c>
      <c r="AF64" s="16">
        <f>INDEX([9]Data!$B$14:$CO$14,MATCH($A$7:$A$70,[9]Data!$B$11:$CO$11,0))</f>
        <v>19760.310000000001</v>
      </c>
      <c r="AG64" s="16">
        <f>INDEX([9]Data!$B$13:$CO$13,MATCH($A$7:$A$70,[9]Data!$B$11:$CO$11,0))</f>
        <v>340004.21</v>
      </c>
      <c r="AL64">
        <f t="shared" si="2"/>
        <v>0.28409446561224755</v>
      </c>
      <c r="AM64" s="19">
        <f t="shared" si="3"/>
        <v>0.67672524326147043</v>
      </c>
      <c r="AN64" s="5">
        <f>(H64+I64)/F64</f>
        <v>1.1822224779858213</v>
      </c>
      <c r="AO64">
        <f t="shared" si="4"/>
        <v>0.92484648093627608</v>
      </c>
    </row>
    <row r="65" spans="1:41" ht="15.75" x14ac:dyDescent="0.3">
      <c r="A65" s="3" t="s">
        <v>1</v>
      </c>
      <c r="B65">
        <f>VLOOKUP($A$7:$A$70,[1]Trimestre!$F$3:$I$66,4,FALSE)</f>
        <v>151.9</v>
      </c>
      <c r="C65" s="10">
        <f>INDEX([2]Data!$B$223:$CO$223,MATCH($A$7:$A$70,[2]Data!$B$219:$CO$219,0))</f>
        <v>191.53299999999999</v>
      </c>
      <c r="D65" s="10">
        <f>INDEX([2]Data!$B$275:$CO$275,MATCH($A$7:$A$70,[2]Data!$B$271:$CO$271,0))</f>
        <v>156.86099999999999</v>
      </c>
      <c r="E65" s="10">
        <f>INDEX([2]Data!$B$288:$CO$288,MATCH($A$7:$A$70,[2]Data!$B$284:$CO$284,0))</f>
        <v>118.32299999999999</v>
      </c>
      <c r="F65" s="10">
        <f>INDEX([2]Data!$B$119:$CO$119,MATCH($A$7:$A$70,[2]Data!$B$115:$CO$115,0))</f>
        <v>99165.5</v>
      </c>
      <c r="G65" s="10">
        <f>INDEX([2]Data!$B$145:$CO$145,MATCH($A$7:$A$70,[2]Data!$B$141:$CO$141,0))</f>
        <v>76287.199999999997</v>
      </c>
      <c r="H65" s="10">
        <f>INDEX([2]Data!$B$171:$CO$171,MATCH($A$7:$A$70,[2]Data!$B$167:$CO$167,0))</f>
        <v>50426.7</v>
      </c>
      <c r="I65" s="10">
        <f>INDEX([2]Data!$B$184:$CO$184,MATCH($A$7:$A$70,[2]Data!$B$180:$CO$180,0))</f>
        <v>68467.8</v>
      </c>
      <c r="J65" s="11">
        <f t="shared" si="8"/>
        <v>-18041.100000000006</v>
      </c>
      <c r="K65" s="10">
        <f>INDEX([2]Data!$B$158:$CO$158,MATCH($A$7:$A$70,[2]Data!$B$115:$CO$115,0))</f>
        <v>26687</v>
      </c>
      <c r="L65" s="14">
        <f>VLOOKUP($A$7:$A$80,[3]Trimestre!$B$9:$I$68,6)</f>
        <v>1.75</v>
      </c>
      <c r="M65" s="14">
        <f>[4]Sheet2!$F68</f>
        <v>0.77046153846153809</v>
      </c>
      <c r="N65" s="16">
        <f>INDEX([5]data!$C$6:$C$82,MATCH($A$7:$A$70,[5]data!$A$6:$A$82,0))</f>
        <v>4.4537000000000004</v>
      </c>
      <c r="O65" s="10">
        <f>INDEX([2]Data!$B$106:$CO$106,MATCH($A$7:$A$70,[2]Data!$B$102:$CO$102,0))</f>
        <v>55834.400000000001</v>
      </c>
      <c r="P65" s="11">
        <f>INDEX([6]Data!$B$44:$EL$44,MATCH($A$7:$A$70,[6]Data!$B$40:$EL$40,0))</f>
        <v>527</v>
      </c>
      <c r="Q65" s="6">
        <f>INDEX([7]Data!$B$16:$CO$16,MATCH($A$7:$A$70,[7]Data!$B$13:$CO$13,0))</f>
        <v>8698</v>
      </c>
      <c r="R65" s="6">
        <f>INDEX([7]Data!$B$30:$CO$30,MATCH($A$7:$A$70,[7]Data!$B$27:$CO$27,0))</f>
        <v>8167</v>
      </c>
      <c r="S65">
        <f>VLOOKUP($A$7:$A$70,[1]Trimestre!$F$3:$I$66,3,FALSE)</f>
        <v>118.46</v>
      </c>
      <c r="T65" s="10">
        <f>INDEX([2]Data!$B$222:$CO$222,MATCH($A$7:$A$70,[2]Data!$B$219:$CO$219,0))</f>
        <v>115.77500000000001</v>
      </c>
      <c r="U65" s="10">
        <f>INDEX([2]Data!$B$118:$CO$118,MATCH($A$7:$A$70,[2]Data!$B$115:$CO$115,0))</f>
        <v>2331908.7000000002</v>
      </c>
      <c r="V65" s="10">
        <f>INDEX([2]Data!$B$144:$CO$144,MATCH($A$7:$A$70,[2]Data!$B$141:$CO$141,0))</f>
        <v>1273808.3</v>
      </c>
      <c r="W65" s="10">
        <f>INDEX([2]Data!$B$170:$CO$170,MATCH($A$7:$A$70,[2]Data!$B$167:$CO$167,0))</f>
        <v>1127703</v>
      </c>
      <c r="X65" s="10">
        <f>INDEX([2]Data!$B$183:$CO$183,MATCH($A$7:$A$70,[2]Data!$B$180:$CO$180,0))</f>
        <v>1031300.1</v>
      </c>
      <c r="Y65" s="11">
        <f t="shared" si="6"/>
        <v>96402.900000000023</v>
      </c>
      <c r="Z65" s="10">
        <f>INDEX([2]Data!$B$105:$CO$105,MATCH($A$7:$A$70,[2]Data!$B$102:$CO$102,0))</f>
        <v>1002860.6</v>
      </c>
      <c r="AA65" s="11">
        <f>INDEX([6]Data!$B$43:$EL$43,MATCH($A$7:$A$70,[6]Data!$B$40:$EL$40,0))</f>
        <v>16096</v>
      </c>
      <c r="AB65" s="6">
        <f>INDEX([7]Data!$B$15:$CO$15,MATCH($A$7:$A$70,[7]Data!$B$13:$CO$13,0))</f>
        <v>158753</v>
      </c>
      <c r="AC65" s="6">
        <f>INDEX([7]Data!$B$29:$CO$29,MATCH($A$7:$A$70,[7]Data!$B$27:$CO$27,0))</f>
        <v>142785</v>
      </c>
      <c r="AD65" s="5">
        <f>[8]Sheet3!B56</f>
        <v>-0.4</v>
      </c>
      <c r="AE65" s="16">
        <f>INDEX([5]data!$E$6:$E$82,MATCH($A$7:$A$70,[5]data!$A$6:$A$82,0))</f>
        <v>1.1161000000000001</v>
      </c>
      <c r="AF65" s="16">
        <f>INDEX([9]Data!$B$14:$CO$14,MATCH($A$7:$A$70,[9]Data!$B$11:$CO$11,0))</f>
        <v>19703.490000000002</v>
      </c>
      <c r="AG65" s="16">
        <f>INDEX([9]Data!$B$13:$CO$13,MATCH($A$7:$A$70,[9]Data!$B$11:$CO$11,0))</f>
        <v>340237.15</v>
      </c>
      <c r="AL65">
        <f t="shared" si="2"/>
        <v>0.26911577110991219</v>
      </c>
      <c r="AM65" s="19">
        <f t="shared" si="3"/>
        <v>0.69043971945888438</v>
      </c>
      <c r="AN65" s="5">
        <f>(H65+I65)/F65</f>
        <v>1.1989502397507197</v>
      </c>
      <c r="AO65">
        <f t="shared" si="4"/>
        <v>0.92585232860960631</v>
      </c>
    </row>
    <row r="66" spans="1:41" ht="15.75" x14ac:dyDescent="0.3">
      <c r="A66" s="3" t="s">
        <v>0</v>
      </c>
      <c r="B66">
        <f>VLOOKUP($A$7:$A$70,[1]Trimestre!$F$3:$I$66,4,FALSE)</f>
        <v>153.16999999999999</v>
      </c>
      <c r="C66" s="10">
        <f>INDEX([2]Data!$B$223:$CO$223,MATCH($A$7:$A$70,[2]Data!$B$219:$CO$219,0))</f>
        <v>194.98599999999999</v>
      </c>
      <c r="D66" s="10">
        <f>INDEX([2]Data!$B$275:$CO$275,MATCH($A$7:$A$70,[2]Data!$B$271:$CO$271,0))</f>
        <v>158.184</v>
      </c>
      <c r="E66" s="10">
        <f>INDEX([2]Data!$B$288:$CO$288,MATCH($A$7:$A$70,[2]Data!$B$284:$CO$284,0))</f>
        <v>119.18600000000001</v>
      </c>
      <c r="F66" s="10">
        <f>INDEX([2]Data!$B$119:$CO$119,MATCH($A$7:$A$70,[2]Data!$B$115:$CO$115,0))</f>
        <v>101252.4</v>
      </c>
      <c r="G66" s="10">
        <f>INDEX([2]Data!$B$145:$CO$145,MATCH($A$7:$A$70,[2]Data!$B$141:$CO$141,0))</f>
        <v>77299.600000000006</v>
      </c>
      <c r="H66" s="10">
        <f>INDEX([2]Data!$B$171:$CO$171,MATCH($A$7:$A$70,[2]Data!$B$167:$CO$167,0))</f>
        <v>51829.5</v>
      </c>
      <c r="I66" s="10">
        <f>INDEX([2]Data!$B$184:$CO$184,MATCH($A$7:$A$70,[2]Data!$B$180:$CO$180,0))</f>
        <v>69953.7</v>
      </c>
      <c r="J66" s="11">
        <f t="shared" si="8"/>
        <v>-18124.199999999997</v>
      </c>
      <c r="K66" s="10">
        <f>INDEX([2]Data!$B$158:$CO$158,MATCH($A$7:$A$70,[2]Data!$B$115:$CO$115,0))</f>
        <v>26861.5</v>
      </c>
      <c r="L66" s="14">
        <f>VLOOKUP($A$7:$A$80,[3]Trimestre!$B$9:$I$68,6)</f>
        <v>1.75</v>
      </c>
      <c r="M66" s="14">
        <f>[4]Sheet2!$F69</f>
        <v>0.76564516129032223</v>
      </c>
      <c r="N66" s="16">
        <f>INDEX([5]data!$C$6:$C$82,MATCH($A$7:$A$70,[5]data!$A$6:$A$82,0))</f>
        <v>4.5389999999999997</v>
      </c>
      <c r="O66" s="10">
        <f>INDEX([2]Data!$B$106:$CO$106,MATCH($A$7:$A$70,[2]Data!$B$102:$CO$102,0))</f>
        <v>58081.2</v>
      </c>
      <c r="P66" s="11">
        <f>INDEX([6]Data!$B$44:$EL$44,MATCH($A$7:$A$70,[6]Data!$B$40:$EL$40,0))</f>
        <v>486</v>
      </c>
      <c r="Q66" s="6">
        <f>INDEX([7]Data!$B$16:$CO$16,MATCH($A$7:$A$70,[7]Data!$B$13:$CO$13,0))</f>
        <v>8703</v>
      </c>
      <c r="R66" s="6">
        <f>INDEX([7]Data!$B$30:$CO$30,MATCH($A$7:$A$70,[7]Data!$B$27:$CO$27,0))</f>
        <v>8214</v>
      </c>
      <c r="S66">
        <f>VLOOKUP($A$7:$A$70,[1]Trimestre!$F$3:$I$66,3,FALSE)</f>
        <v>119.29</v>
      </c>
      <c r="T66" s="10">
        <f>INDEX([2]Data!$B$222:$CO$222,MATCH($A$7:$A$70,[2]Data!$B$219:$CO$219,0))</f>
        <v>116.214</v>
      </c>
      <c r="U66" s="10">
        <f>INDEX([2]Data!$B$118:$CO$118,MATCH($A$7:$A$70,[2]Data!$B$115:$CO$115,0))</f>
        <v>2346669.5</v>
      </c>
      <c r="V66" s="10">
        <f>INDEX([2]Data!$B$144:$CO$144,MATCH($A$7:$A$70,[2]Data!$B$141:$CO$141,0))</f>
        <v>1280932.2</v>
      </c>
      <c r="W66" s="10">
        <f>INDEX([2]Data!$B$170:$CO$170,MATCH($A$7:$A$70,[2]Data!$B$167:$CO$167,0))</f>
        <v>1144785.2</v>
      </c>
      <c r="X66" s="10">
        <f>INDEX([2]Data!$B$183:$CO$183,MATCH($A$7:$A$70,[2]Data!$B$180:$CO$180,0))</f>
        <v>1049138.3999999999</v>
      </c>
      <c r="Y66" s="11">
        <f t="shared" si="6"/>
        <v>95646.800000000047</v>
      </c>
      <c r="Z66" s="10">
        <f>INDEX([2]Data!$B$105:$CO$105,MATCH($A$7:$A$70,[2]Data!$B$102:$CO$102,0))</f>
        <v>1012347.9</v>
      </c>
      <c r="AA66" s="11">
        <f>INDEX([6]Data!$B$43:$EL$43,MATCH($A$7:$A$70,[6]Data!$B$40:$EL$40,0))</f>
        <v>15777</v>
      </c>
      <c r="AB66" s="6">
        <f>INDEX([7]Data!$B$15:$CO$15,MATCH($A$7:$A$70,[7]Data!$B$13:$CO$13,0))</f>
        <v>158689</v>
      </c>
      <c r="AC66" s="6">
        <f>INDEX([7]Data!$B$29:$CO$29,MATCH($A$7:$A$70,[7]Data!$B$27:$CO$27,0))</f>
        <v>143130</v>
      </c>
      <c r="AD66" s="5">
        <f>[8]Sheet3!B57</f>
        <v>-0.4</v>
      </c>
      <c r="AE66" s="16">
        <f>INDEX([5]data!$E$6:$E$82,MATCH($A$7:$A$70,[5]data!$A$6:$A$82,0))</f>
        <v>1.0541</v>
      </c>
      <c r="AF66" s="16">
        <f>INDEX([9]Data!$B$14:$CO$14,MATCH($A$7:$A$70,[9]Data!$B$11:$CO$11,0))</f>
        <v>19703.490000000002</v>
      </c>
      <c r="AG66" s="16">
        <f>INDEX([9]Data!$B$13:$CO$13,MATCH($A$7:$A$70,[9]Data!$B$11:$CO$11,0))</f>
        <v>340564.82</v>
      </c>
      <c r="AL66">
        <f t="shared" si="2"/>
        <v>0.26529247701782871</v>
      </c>
      <c r="AM66" s="19">
        <f t="shared" si="3"/>
        <v>0.69088436422247768</v>
      </c>
      <c r="AN66" s="5">
        <f>(H66+I66)/F66</f>
        <v>1.2027685269682498</v>
      </c>
      <c r="AO66">
        <f t="shared" si="4"/>
        <v>0.93490949620302288</v>
      </c>
    </row>
    <row r="67" spans="1:41" ht="15.75" x14ac:dyDescent="0.3">
      <c r="A67" s="3" t="s">
        <v>68</v>
      </c>
      <c r="B67">
        <f>VLOOKUP($A$7:$A$70,[1]Trimestre!$F$3:$I$66,4,FALSE)</f>
        <v>152.91</v>
      </c>
      <c r="C67" s="10">
        <f>INDEX([2]Data!$B$223:$CO$223,MATCH($A$7:$A$70,[2]Data!$B$219:$CO$219,0))</f>
        <v>198.161</v>
      </c>
      <c r="D67" s="10">
        <f>INDEX([2]Data!$B$275:$CO$275,MATCH($A$7:$A$70,[2]Data!$B$271:$CO$271,0))</f>
        <v>159.143</v>
      </c>
      <c r="E67" s="10">
        <f>INDEX([2]Data!$B$288:$CO$288,MATCH($A$7:$A$70,[2]Data!$B$284:$CO$284,0))</f>
        <v>122.22499999999999</v>
      </c>
      <c r="F67" s="10">
        <f>INDEX([2]Data!$B$119:$CO$119,MATCH($A$7:$A$70,[2]Data!$B$115:$CO$115,0))</f>
        <v>103258.8</v>
      </c>
      <c r="G67" s="10">
        <f>INDEX([2]Data!$B$145:$CO$145,MATCH($A$7:$A$70,[2]Data!$B$141:$CO$141,0))</f>
        <v>80411.199999999997</v>
      </c>
      <c r="H67" s="10">
        <f>INDEX([2]Data!$B$171:$CO$171,MATCH($A$7:$A$70,[2]Data!$B$167:$CO$167,0))</f>
        <v>53896.7</v>
      </c>
      <c r="I67" s="10">
        <f>INDEX([2]Data!$B$184:$CO$184,MATCH($A$7:$A$70,[2]Data!$B$180:$CO$180,0))</f>
        <v>72518.5</v>
      </c>
      <c r="J67" s="11">
        <f t="shared" si="8"/>
        <v>-18621.800000000003</v>
      </c>
      <c r="K67" s="10">
        <f>INDEX([2]Data!$B$158:$CO$158,MATCH($A$7:$A$70,[2]Data!$B$115:$CO$115,0))</f>
        <v>27261.599999999999</v>
      </c>
      <c r="L67" s="14">
        <f>VLOOKUP($A$7:$A$80,[3]Trimestre!$B$9:$I$68,6)</f>
        <v>1.75</v>
      </c>
      <c r="M67" s="14">
        <f>[4]Sheet2!$F70</f>
        <v>0.82714285714285707</v>
      </c>
      <c r="N67" s="16">
        <f>INDEX([5]data!$C$6:$C$82,MATCH($A$7:$A$70,[5]data!$A$6:$A$82,0))</f>
        <v>4.5525000000000002</v>
      </c>
      <c r="O67" s="10">
        <f>INDEX([2]Data!$B$106:$CO$106,MATCH($A$7:$A$70,[2]Data!$B$102:$CO$102,0))</f>
        <v>61237.9</v>
      </c>
      <c r="P67" s="11">
        <f>INDEX([6]Data!$B$44:$EL$44,MATCH($A$7:$A$70,[6]Data!$B$40:$EL$40,0))</f>
        <v>468</v>
      </c>
      <c r="Q67" s="6">
        <f>INDEX([7]Data!$B$16:$CO$16,MATCH($A$7:$A$70,[7]Data!$B$13:$CO$13,0))</f>
        <v>8740</v>
      </c>
      <c r="R67" s="6">
        <f>INDEX([7]Data!$B$30:$CO$30,MATCH($A$7:$A$70,[7]Data!$B$27:$CO$27,0))</f>
        <v>8281</v>
      </c>
      <c r="S67">
        <f>VLOOKUP($A$7:$A$70,[1]Trimestre!$F$3:$I$66,3,FALSE)</f>
        <v>119.7</v>
      </c>
      <c r="T67" s="10">
        <f>INDEX([2]Data!$B$222:$CO$222,MATCH($A$7:$A$70,[2]Data!$B$219:$CO$219,0))</f>
        <v>116.376</v>
      </c>
      <c r="U67" s="10">
        <f>INDEX([2]Data!$B$118:$CO$118,MATCH($A$7:$A$70,[2]Data!$B$115:$CO$115,0))</f>
        <v>2361851.4</v>
      </c>
      <c r="V67" s="10">
        <f>INDEX([2]Data!$B$144:$CO$144,MATCH($A$7:$A$70,[2]Data!$B$141:$CO$141,0))</f>
        <v>1287190.2</v>
      </c>
      <c r="W67" s="10">
        <f>INDEX([2]Data!$B$170:$CO$170,MATCH($A$7:$A$70,[2]Data!$B$167:$CO$167,0))</f>
        <v>1160352.1000000001</v>
      </c>
      <c r="X67" s="10">
        <f>INDEX([2]Data!$B$183:$CO$183,MATCH($A$7:$A$70,[2]Data!$B$180:$CO$180,0))</f>
        <v>1052425.7</v>
      </c>
      <c r="Y67" s="11">
        <f t="shared" si="6"/>
        <v>107926.40000000014</v>
      </c>
      <c r="Z67" s="10">
        <f>INDEX([2]Data!$B$105:$CO$105,MATCH($A$7:$A$70,[2]Data!$B$102:$CO$102,0))</f>
        <v>1022789.4</v>
      </c>
      <c r="AA67" s="11">
        <f>INDEX([6]Data!$B$43:$EL$43,MATCH($A$7:$A$70,[6]Data!$B$40:$EL$40,0))</f>
        <v>15372</v>
      </c>
      <c r="AB67" s="6">
        <f>INDEX([7]Data!$B$15:$CO$15,MATCH($A$7:$A$70,[7]Data!$B$13:$CO$13,0))</f>
        <v>158628</v>
      </c>
      <c r="AC67" s="6">
        <f>INDEX([7]Data!$B$29:$CO$29,MATCH($A$7:$A$70,[7]Data!$B$27:$CO$27,0))</f>
        <v>143591</v>
      </c>
      <c r="AD67" s="5">
        <f>[8]Sheet3!B58</f>
        <v>-0.4</v>
      </c>
      <c r="AE67" s="16">
        <f>INDEX([5]data!$E$6:$E$82,MATCH($A$7:$A$70,[5]data!$A$6:$A$82,0))</f>
        <v>1.0690999999999999</v>
      </c>
      <c r="AF67" s="16">
        <f>INDEX([9]Data!$B$14:$CO$14,MATCH($A$7:$A$70,[9]Data!$B$11:$CO$11,0))</f>
        <v>19638.310000000001</v>
      </c>
      <c r="AG67" s="16">
        <f>INDEX([9]Data!$B$13:$CO$13,MATCH($A$7:$A$70,[9]Data!$B$11:$CO$11,0))</f>
        <v>340723.32</v>
      </c>
      <c r="AL67">
        <f t="shared" si="2"/>
        <v>0.26401236504782155</v>
      </c>
      <c r="AM67" s="19">
        <f t="shared" si="3"/>
        <v>0.70229849659302646</v>
      </c>
      <c r="AN67" s="5">
        <f>(H67+I67)/F67</f>
        <v>1.2242559471928784</v>
      </c>
      <c r="AO67">
        <f t="shared" si="4"/>
        <v>0.9368827352982495</v>
      </c>
    </row>
    <row r="68" spans="1:41" ht="15.75" x14ac:dyDescent="0.3">
      <c r="A68" s="3" t="s">
        <v>69</v>
      </c>
      <c r="B68">
        <f>VLOOKUP($A$7:$A$70,[1]Trimestre!$F$3:$I$66,4,FALSE)</f>
        <v>153.47</v>
      </c>
      <c r="C68" s="10">
        <f>INDEX([2]Data!$B$223:$CO$223,MATCH($A$7:$A$70,[2]Data!$B$219:$CO$219,0))</f>
        <v>199.38800000000001</v>
      </c>
      <c r="D68" s="10">
        <f>INDEX([2]Data!$B$275:$CO$275,MATCH($A$7:$A$70,[2]Data!$B$271:$CO$271,0))</f>
        <v>161.59800000000001</v>
      </c>
      <c r="E68" s="10">
        <f>INDEX([2]Data!$B$288:$CO$288,MATCH($A$7:$A$70,[2]Data!$B$284:$CO$284,0))</f>
        <v>123.223</v>
      </c>
      <c r="F68" s="10">
        <f>INDEX([2]Data!$B$119:$CO$119,MATCH($A$7:$A$70,[2]Data!$B$115:$CO$115,0))</f>
        <v>105048.3</v>
      </c>
      <c r="G68" s="10">
        <f>INDEX([2]Data!$B$145:$CO$145,MATCH($A$7:$A$70,[2]Data!$B$141:$CO$141,0))</f>
        <v>82619.399999999994</v>
      </c>
      <c r="H68" s="10">
        <f>INDEX([2]Data!$B$171:$CO$171,MATCH($A$7:$A$70,[2]Data!$B$167:$CO$167,0))</f>
        <v>54065.1</v>
      </c>
      <c r="I68" s="10">
        <f>INDEX([2]Data!$B$184:$CO$184,MATCH($A$7:$A$70,[2]Data!$B$180:$CO$180,0))</f>
        <v>74686.399999999994</v>
      </c>
      <c r="J68" s="11">
        <f t="shared" si="8"/>
        <v>-20621.299999999996</v>
      </c>
      <c r="K68" s="10">
        <f>INDEX([2]Data!$B$158:$CO$158,MATCH($A$7:$A$70,[2]Data!$B$115:$CO$115,0))</f>
        <v>27890.400000000001</v>
      </c>
      <c r="L68" s="14">
        <f>VLOOKUP($A$7:$A$80,[3]Trimestre!$B$9:$I$68,6)</f>
        <v>1.75</v>
      </c>
      <c r="M68" s="14">
        <f>[4]Sheet2!$F71</f>
        <v>0.86081967213114741</v>
      </c>
      <c r="N68" s="16">
        <f>INDEX([5]data!$C$6:$C$82,MATCH($A$7:$A$70,[5]data!$A$6:$A$82,0))</f>
        <v>4.5522999999999998</v>
      </c>
      <c r="O68" s="10">
        <f>INDEX([2]Data!$B$106:$CO$106,MATCH($A$7:$A$70,[2]Data!$B$102:$CO$102,0))</f>
        <v>62941.9</v>
      </c>
      <c r="P68" s="11">
        <f>INDEX([6]Data!$B$44:$EL$44,MATCH($A$7:$A$70,[6]Data!$B$40:$EL$40,0))</f>
        <v>457</v>
      </c>
      <c r="Q68" s="6">
        <f>INDEX([7]Data!$B$16:$CO$16,MATCH($A$7:$A$70,[7]Data!$B$13:$CO$13,0))</f>
        <v>8937</v>
      </c>
      <c r="R68" s="6">
        <f>INDEX([7]Data!$B$30:$CO$30,MATCH($A$7:$A$70,[7]Data!$B$27:$CO$27,0))</f>
        <v>8482</v>
      </c>
      <c r="S68">
        <f>VLOOKUP($A$7:$A$70,[1]Trimestre!$F$3:$I$66,3,FALSE)</f>
        <v>120.05</v>
      </c>
      <c r="T68" s="10">
        <f>INDEX([2]Data!$B$222:$CO$222,MATCH($A$7:$A$70,[2]Data!$B$219:$CO$219,0))</f>
        <v>116.938</v>
      </c>
      <c r="U68" s="10">
        <f>INDEX([2]Data!$B$118:$CO$118,MATCH($A$7:$A$70,[2]Data!$B$115:$CO$115,0))</f>
        <v>2379004.4</v>
      </c>
      <c r="V68" s="10">
        <f>INDEX([2]Data!$B$144:$CO$144,MATCH($A$7:$A$70,[2]Data!$B$141:$CO$141,0))</f>
        <v>1293720.8999999999</v>
      </c>
      <c r="W68" s="10">
        <f>INDEX([2]Data!$B$170:$CO$170,MATCH($A$7:$A$70,[2]Data!$B$167:$CO$167,0))</f>
        <v>1173777.1000000001</v>
      </c>
      <c r="X68" s="10">
        <f>INDEX([2]Data!$B$183:$CO$183,MATCH($A$7:$A$70,[2]Data!$B$180:$CO$180,0))</f>
        <v>1071062.5</v>
      </c>
      <c r="Y68" s="11">
        <f t="shared" si="6"/>
        <v>102714.60000000009</v>
      </c>
      <c r="Z68" s="10">
        <f>INDEX([2]Data!$B$105:$CO$105,MATCH($A$7:$A$70,[2]Data!$B$102:$CO$102,0))</f>
        <v>1031875</v>
      </c>
      <c r="AA68" s="11">
        <f>INDEX([6]Data!$B$43:$EL$43,MATCH($A$7:$A$70,[6]Data!$B$40:$EL$40,0))</f>
        <v>14863</v>
      </c>
      <c r="AB68" s="6">
        <f>INDEX([7]Data!$B$15:$CO$15,MATCH($A$7:$A$70,[7]Data!$B$13:$CO$13,0))</f>
        <v>158820</v>
      </c>
      <c r="AC68" s="6">
        <f>INDEX([7]Data!$B$29:$CO$29,MATCH($A$7:$A$70,[7]Data!$B$27:$CO$27,0))</f>
        <v>144210</v>
      </c>
      <c r="AD68" s="5">
        <f>[8]Sheet3!B59</f>
        <v>-0.4</v>
      </c>
      <c r="AE68" s="16">
        <f>INDEX([5]data!$E$6:$E$82,MATCH($A$7:$A$70,[5]data!$A$6:$A$82,0))</f>
        <v>1.1412</v>
      </c>
      <c r="AF68" s="16">
        <f>INDEX([9]Data!$B$14:$CO$14,MATCH($A$7:$A$70,[9]Data!$B$11:$CO$11,0))</f>
        <v>19638.310000000001</v>
      </c>
      <c r="AG68" s="16">
        <f>INDEX([9]Data!$B$13:$CO$13,MATCH($A$7:$A$70,[9]Data!$B$11:$CO$11,0))</f>
        <v>340873.63</v>
      </c>
      <c r="AL68">
        <f t="shared" si="2"/>
        <v>0.26550072680852521</v>
      </c>
      <c r="AM68" s="19">
        <f t="shared" si="3"/>
        <v>0.71097200049881804</v>
      </c>
      <c r="AN68" s="5">
        <f>(H68+I68)/F68</f>
        <v>1.2256409670599142</v>
      </c>
      <c r="AO68">
        <f t="shared" si="4"/>
        <v>0.94360464402671984</v>
      </c>
    </row>
    <row r="69" spans="1:41" ht="15.75" x14ac:dyDescent="0.3">
      <c r="A69" s="3" t="s">
        <v>70</v>
      </c>
      <c r="B69">
        <f>VLOOKUP($A$7:$A$70,[1]Trimestre!$F$3:$I$66,4,FALSE)</f>
        <v>153.96</v>
      </c>
      <c r="C69" s="10">
        <f>INDEX([2]Data!$B$223:$CO$223,MATCH($A$7:$A$70,[2]Data!$B$219:$CO$219,0))</f>
        <v>202.13200000000001</v>
      </c>
      <c r="D69" s="10">
        <f>INDEX([2]Data!$B$275:$CO$275,MATCH($A$7:$A$70,[2]Data!$B$271:$CO$271,0))</f>
        <v>164.32300000000001</v>
      </c>
      <c r="E69" s="10">
        <f>INDEX([2]Data!$B$288:$CO$288,MATCH($A$7:$A$70,[2]Data!$B$284:$CO$284,0))</f>
        <v>124.383</v>
      </c>
      <c r="F69" s="10">
        <f>INDEX([2]Data!$B$119:$CO$119,MATCH($A$7:$A$70,[2]Data!$B$115:$CO$115,0))</f>
        <v>107591.8</v>
      </c>
      <c r="G69" s="10">
        <f>INDEX([2]Data!$B$145:$CO$145,MATCH($A$7:$A$70,[2]Data!$B$141:$CO$141,0))</f>
        <v>86035.6</v>
      </c>
      <c r="H69" s="10">
        <f>INDEX([2]Data!$B$171:$CO$171,MATCH($A$7:$A$70,[2]Data!$B$167:$CO$167,0))</f>
        <v>54986.1</v>
      </c>
      <c r="I69" s="10">
        <f>INDEX([2]Data!$B$184:$CO$184,MATCH($A$7:$A$70,[2]Data!$B$180:$CO$180,0))</f>
        <v>76087.100000000006</v>
      </c>
      <c r="J69" s="11">
        <f t="shared" si="8"/>
        <v>-21101.000000000007</v>
      </c>
      <c r="K69" s="10">
        <f>INDEX([2]Data!$B$158:$CO$158,MATCH($A$7:$A$70,[2]Data!$B$115:$CO$115,0))</f>
        <v>28489.599999999999</v>
      </c>
      <c r="L69" s="14">
        <f>VLOOKUP($A$7:$A$80,[3]Trimestre!$B$9:$I$68,6)</f>
        <v>1.75</v>
      </c>
      <c r="M69" s="14">
        <f>[4]Sheet2!$F72</f>
        <v>0.93781249999999916</v>
      </c>
      <c r="N69" s="16">
        <f>INDEX([5]data!$C$6:$C$82,MATCH($A$7:$A$70,[5]data!$A$6:$A$82,0))</f>
        <v>4.5993000000000004</v>
      </c>
      <c r="O69" s="10">
        <f>INDEX([2]Data!$B$106:$CO$106,MATCH($A$7:$A$70,[2]Data!$B$102:$CO$102,0))</f>
        <v>64586.7</v>
      </c>
      <c r="P69" s="11">
        <f>INDEX([6]Data!$B$44:$EL$44,MATCH($A$7:$A$70,[6]Data!$B$40:$EL$40,0))</f>
        <v>447</v>
      </c>
      <c r="Q69" s="6">
        <f>INDEX([7]Data!$B$16:$CO$16,MATCH($A$7:$A$70,[7]Data!$B$13:$CO$13,0))</f>
        <v>8801</v>
      </c>
      <c r="R69" s="6">
        <f>INDEX([7]Data!$B$30:$CO$30,MATCH($A$7:$A$70,[7]Data!$B$27:$CO$27,0))</f>
        <v>8349</v>
      </c>
      <c r="S69">
        <f>VLOOKUP($A$7:$A$70,[1]Trimestre!$F$3:$I$66,3,FALSE)</f>
        <v>120.28</v>
      </c>
      <c r="T69" s="10">
        <f>INDEX([2]Data!$B$222:$CO$222,MATCH($A$7:$A$70,[2]Data!$B$219:$CO$219,0))</f>
        <v>117.32</v>
      </c>
      <c r="U69" s="10">
        <f>INDEX([2]Data!$B$118:$CO$118,MATCH($A$7:$A$70,[2]Data!$B$115:$CO$115,0))</f>
        <v>2395410.1</v>
      </c>
      <c r="V69" s="10">
        <f>INDEX([2]Data!$B$144:$CO$144,MATCH($A$7:$A$70,[2]Data!$B$141:$CO$141,0))</f>
        <v>1297975.8999999999</v>
      </c>
      <c r="W69" s="10">
        <f>INDEX([2]Data!$B$170:$CO$170,MATCH($A$7:$A$70,[2]Data!$B$167:$CO$167,0))</f>
        <v>1193201.6000000001</v>
      </c>
      <c r="X69" s="10">
        <f>INDEX([2]Data!$B$183:$CO$183,MATCH($A$7:$A$70,[2]Data!$B$180:$CO$180,0))</f>
        <v>1078031.7</v>
      </c>
      <c r="Y69" s="11">
        <f t="shared" si="6"/>
        <v>115169.90000000014</v>
      </c>
      <c r="Z69" s="10">
        <f>INDEX([2]Data!$B$105:$CO$105,MATCH($A$7:$A$70,[2]Data!$B$102:$CO$102,0))</f>
        <v>1041515.9</v>
      </c>
      <c r="AA69" s="11">
        <f>INDEX([6]Data!$B$43:$EL$43,MATCH($A$7:$A$70,[6]Data!$B$40:$EL$40,0))</f>
        <v>14590</v>
      </c>
      <c r="AB69" s="6">
        <f>INDEX([7]Data!$B$15:$CO$15,MATCH($A$7:$A$70,[7]Data!$B$13:$CO$13,0))</f>
        <v>159337</v>
      </c>
      <c r="AC69" s="6">
        <f>INDEX([7]Data!$B$29:$CO$29,MATCH($A$7:$A$70,[7]Data!$B$27:$CO$27,0))</f>
        <v>144803</v>
      </c>
      <c r="AD69" s="5">
        <f>[8]Sheet3!B60</f>
        <v>-0.4</v>
      </c>
      <c r="AE69" s="16">
        <f>INDEX([5]data!$E$6:$E$82,MATCH($A$7:$A$70,[5]data!$A$6:$A$82,0))</f>
        <v>1.1806000000000001</v>
      </c>
      <c r="AF69" s="16">
        <f>INDEX([9]Data!$B$14:$CO$14,MATCH($A$7:$A$70,[9]Data!$B$11:$CO$11,0))</f>
        <v>19644.349999999999</v>
      </c>
      <c r="AG69" s="16">
        <f>INDEX([9]Data!$B$13:$CO$13,MATCH($A$7:$A$70,[9]Data!$B$11:$CO$11,0))</f>
        <v>341116.55</v>
      </c>
      <c r="AL69">
        <f t="shared" si="2"/>
        <v>0.26479341362445835</v>
      </c>
      <c r="AM69" s="19">
        <f t="shared" si="3"/>
        <v>0.70718307529012436</v>
      </c>
      <c r="AN69" s="5">
        <f>(H69+I69)/F69</f>
        <v>1.2182452566087751</v>
      </c>
      <c r="AO69">
        <f t="shared" si="4"/>
        <v>0.94816052583229893</v>
      </c>
    </row>
    <row r="70" spans="1:41" ht="15.75" x14ac:dyDescent="0.3">
      <c r="A70" s="3" t="s">
        <v>71</v>
      </c>
      <c r="B70">
        <f>VLOOKUP($A$7:$A$70,[1]Trimestre!$F$3:$I$66,4,FALSE)</f>
        <v>157.13</v>
      </c>
      <c r="C70" s="10">
        <f>INDEX([2]Data!$B$223:$CO$223,MATCH($A$7:$A$70,[2]Data!$B$219:$CO$219,0))</f>
        <v>205.77699999999999</v>
      </c>
      <c r="D70" s="10">
        <f>INDEX([2]Data!$B$275:$CO$275,MATCH($A$7:$A$70,[2]Data!$B$271:$CO$271,0))</f>
        <v>165.05099999999999</v>
      </c>
      <c r="E70" s="10">
        <f>INDEX([2]Data!$B$288:$CO$288,MATCH($A$7:$A$70,[2]Data!$B$284:$CO$284,0))</f>
        <v>126.077</v>
      </c>
      <c r="F70" s="10">
        <f>INDEX([2]Data!$B$119:$CO$119,MATCH($A$7:$A$70,[2]Data!$B$115:$CO$115,0))</f>
        <v>108154.5</v>
      </c>
      <c r="G70" s="10">
        <f>INDEX([2]Data!$B$145:$CO$145,MATCH($A$7:$A$70,[2]Data!$B$141:$CO$141,0))</f>
        <v>86933.4</v>
      </c>
      <c r="H70" s="10">
        <f>INDEX([2]Data!$B$171:$CO$171,MATCH($A$7:$A$70,[2]Data!$B$167:$CO$167,0))</f>
        <v>55922.7</v>
      </c>
      <c r="I70" s="10">
        <f>INDEX([2]Data!$B$184:$CO$184,MATCH($A$7:$A$70,[2]Data!$B$180:$CO$180,0))</f>
        <v>78283.100000000006</v>
      </c>
      <c r="J70" s="11">
        <f t="shared" si="8"/>
        <v>-22360.400000000009</v>
      </c>
      <c r="K70" s="10">
        <f>INDEX([2]Data!$B$158:$CO$158,MATCH($A$7:$A$70,[2]Data!$B$115:$CO$115,0))</f>
        <v>29481.4</v>
      </c>
      <c r="L70" s="14">
        <f>VLOOKUP($A$7:$A$80,[3]Trimestre!$B$9:$I$68,6)</f>
        <v>1.75</v>
      </c>
      <c r="M70" s="14">
        <f>[4]Sheet2!$F73</f>
        <v>1.9836065573770496</v>
      </c>
      <c r="N70" s="16">
        <f>INDEX([5]data!$C$6:$C$82,MATCH($A$7:$A$70,[5]data!$A$6:$A$82,0))</f>
        <v>4.6585000000000001</v>
      </c>
      <c r="O70" s="10">
        <f>INDEX([2]Data!$B$106:$CO$106,MATCH($A$7:$A$70,[2]Data!$B$102:$CO$102,0))</f>
        <v>67227.3</v>
      </c>
      <c r="P70" s="11">
        <f>INDEX([6]Data!$B$44:$EL$44,MATCH($A$7:$A$70,[6]Data!$B$40:$EL$40,0))</f>
        <v>427</v>
      </c>
      <c r="Q70" s="6">
        <f>INDEX([7]Data!$B$16:$CO$16,MATCH($A$7:$A$70,[7]Data!$B$13:$CO$13,0))</f>
        <v>8770</v>
      </c>
      <c r="R70" s="6">
        <f>INDEX([7]Data!$B$30:$CO$30,MATCH($A$7:$A$70,[7]Data!$B$27:$CO$27,0))</f>
        <v>8342</v>
      </c>
      <c r="S70">
        <f>VLOOKUP($A$7:$A$70,[1]Trimestre!$F$3:$I$66,3,FALSE)</f>
        <v>120.91</v>
      </c>
      <c r="T70" s="10">
        <f>INDEX([2]Data!$B$222:$CO$222,MATCH($A$7:$A$70,[2]Data!$B$219:$CO$219,0))</f>
        <v>117.566</v>
      </c>
      <c r="U70" s="10">
        <f>INDEX([2]Data!$B$118:$CO$118,MATCH($A$7:$A$70,[2]Data!$B$115:$CO$115,0))</f>
        <v>2411471.6</v>
      </c>
      <c r="V70" s="10">
        <f>INDEX([2]Data!$B$144:$CO$144,MATCH($A$7:$A$70,[2]Data!$B$141:$CO$141,0))</f>
        <v>1300189.8</v>
      </c>
      <c r="W70" s="10">
        <f>INDEX([2]Data!$B$170:$CO$170,MATCH($A$7:$A$70,[2]Data!$B$167:$CO$167,0))</f>
        <v>1219926.7</v>
      </c>
      <c r="X70" s="10">
        <f>INDEX([2]Data!$B$183:$CO$183,MATCH($A$7:$A$70,[2]Data!$B$180:$CO$180,0))</f>
        <v>1094851.3999999999</v>
      </c>
      <c r="Y70" s="11">
        <f t="shared" si="6"/>
        <v>125075.30000000005</v>
      </c>
      <c r="Z70" s="10">
        <f>INDEX([2]Data!$B$105:$CO$105,MATCH($A$7:$A$70,[2]Data!$B$102:$CO$102,0))</f>
        <v>1051246</v>
      </c>
      <c r="AA70" s="11">
        <f>INDEX([6]Data!$B$43:$EL$43,MATCH($A$7:$A$70,[6]Data!$B$40:$EL$40,0))</f>
        <v>14190</v>
      </c>
      <c r="AB70" s="6">
        <f>INDEX([7]Data!$B$15:$CO$15,MATCH($A$7:$A$70,[7]Data!$B$13:$CO$13,0))</f>
        <v>159120</v>
      </c>
      <c r="AC70" s="6">
        <f>INDEX([7]Data!$B$29:$CO$29,MATCH($A$7:$A$70,[7]Data!$B$27:$CO$27,0))</f>
        <v>145235</v>
      </c>
      <c r="AD70" s="5">
        <f>[8]Sheet3!B61</f>
        <v>-0.4</v>
      </c>
      <c r="AE70" s="16">
        <f>INDEX([5]data!$E$6:$E$82,MATCH($A$7:$A$70,[5]data!$A$6:$A$82,0))</f>
        <v>1.1993</v>
      </c>
      <c r="AF70" s="16">
        <f>INDEX([9]Data!$B$14:$CO$14,MATCH($A$7:$A$70,[9]Data!$B$11:$CO$11,0))</f>
        <v>19644.349999999999</v>
      </c>
      <c r="AG70" s="16">
        <f>INDEX([9]Data!$B$13:$CO$13,MATCH($A$7:$A$70,[9]Data!$B$11:$CO$11,0))</f>
        <v>341448.02</v>
      </c>
      <c r="AL70">
        <f t="shared" si="2"/>
        <v>0.27258597654281608</v>
      </c>
      <c r="AM70" s="19">
        <f t="shared" si="3"/>
        <v>0.7238080708615916</v>
      </c>
      <c r="AN70" s="5">
        <f>(H70+I70)/F70</f>
        <v>1.2408711611629659</v>
      </c>
      <c r="AO70">
        <f t="shared" si="4"/>
        <v>0.95990270007741307</v>
      </c>
    </row>
    <row r="71" spans="1:41" x14ac:dyDescent="0.25">
      <c r="U71" s="10"/>
      <c r="AL71" s="30">
        <f>AVERAGE(AL7:AL70)</f>
        <v>0.28287603694483049</v>
      </c>
      <c r="AM71" s="30">
        <f>AVERAGE(AM7:AM70)</f>
        <v>0.53625955604444597</v>
      </c>
      <c r="AN71" s="5">
        <f>AVERAGE(AN7:AN70)</f>
        <v>0.92205923815746949</v>
      </c>
      <c r="AO71" s="5">
        <f>AVERAGE(AO7:AO70)</f>
        <v>0.78730715718994604</v>
      </c>
    </row>
    <row r="72" spans="1:41" x14ac:dyDescent="0.25">
      <c r="B72" s="8">
        <f>(B70-B66)/B66</f>
        <v>2.5853626689299525E-2</v>
      </c>
      <c r="C72" s="8">
        <f>(C70-C66)/C66</f>
        <v>5.5342434841475788E-2</v>
      </c>
      <c r="U72" s="10"/>
    </row>
    <row r="73" spans="1:41" x14ac:dyDescent="0.25">
      <c r="U73" s="10"/>
    </row>
    <row r="74" spans="1:41" x14ac:dyDescent="0.25">
      <c r="U74" s="10"/>
    </row>
    <row r="75" spans="1:41" x14ac:dyDescent="0.25">
      <c r="U75" s="10"/>
    </row>
    <row r="76" spans="1:41" x14ac:dyDescent="0.25">
      <c r="U76" s="10"/>
    </row>
    <row r="77" spans="1:41" x14ac:dyDescent="0.25">
      <c r="U77" s="10"/>
    </row>
    <row r="78" spans="1:41" x14ac:dyDescent="0.25">
      <c r="U78" s="10"/>
    </row>
    <row r="79" spans="1:41" x14ac:dyDescent="0.25">
      <c r="U79" s="10"/>
    </row>
    <row r="80" spans="1:41" x14ac:dyDescent="0.25">
      <c r="U80" s="10"/>
    </row>
    <row r="81" spans="21:21" x14ac:dyDescent="0.25">
      <c r="U81" s="10"/>
    </row>
    <row r="82" spans="21:21" x14ac:dyDescent="0.25">
      <c r="U82" s="10"/>
    </row>
    <row r="83" spans="21:21" x14ac:dyDescent="0.25">
      <c r="U83" s="10"/>
    </row>
    <row r="84" spans="21:21" x14ac:dyDescent="0.25">
      <c r="U84" s="10"/>
    </row>
    <row r="85" spans="21:21" x14ac:dyDescent="0.25">
      <c r="U85" s="10"/>
    </row>
    <row r="86" spans="21:21" x14ac:dyDescent="0.25">
      <c r="U86" s="10"/>
    </row>
    <row r="87" spans="21:21" x14ac:dyDescent="0.25">
      <c r="U87" s="10"/>
    </row>
    <row r="88" spans="21:21" x14ac:dyDescent="0.25">
      <c r="U88" s="10"/>
    </row>
    <row r="89" spans="21:21" x14ac:dyDescent="0.25">
      <c r="U89" s="10"/>
    </row>
    <row r="90" spans="21:21" x14ac:dyDescent="0.25">
      <c r="U90" s="10"/>
    </row>
    <row r="91" spans="21:21" x14ac:dyDescent="0.25">
      <c r="U91" s="10"/>
    </row>
    <row r="92" spans="21:21" x14ac:dyDescent="0.25">
      <c r="U92" s="10"/>
    </row>
    <row r="93" spans="21:21" x14ac:dyDescent="0.25">
      <c r="U93" s="10"/>
    </row>
    <row r="94" spans="21:21" x14ac:dyDescent="0.25">
      <c r="U94" s="10"/>
    </row>
    <row r="95" spans="21:21" x14ac:dyDescent="0.25">
      <c r="U95" s="10"/>
    </row>
  </sheetData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S70"/>
  <sheetViews>
    <sheetView workbookViewId="0">
      <selection activeCell="B11" sqref="B7:S11"/>
    </sheetView>
  </sheetViews>
  <sheetFormatPr defaultRowHeight="15" x14ac:dyDescent="0.25"/>
  <cols>
    <col min="2" max="2" width="15" style="17" customWidth="1"/>
    <col min="3" max="3" width="12.140625" style="17" bestFit="1" customWidth="1"/>
    <col min="4" max="4" width="14.140625" style="17" customWidth="1"/>
    <col min="5" max="6" width="14.28515625" style="17" customWidth="1"/>
  </cols>
  <sheetData>
    <row r="4" spans="1:19" x14ac:dyDescent="0.25">
      <c r="B4" s="18"/>
      <c r="C4" s="18"/>
      <c r="D4" s="18"/>
      <c r="E4" s="18"/>
      <c r="F4" s="18"/>
    </row>
    <row r="5" spans="1:19" x14ac:dyDescent="0.25">
      <c r="B5" s="19" t="s">
        <v>67</v>
      </c>
      <c r="C5" s="19" t="s">
        <v>67</v>
      </c>
      <c r="D5" s="19" t="s">
        <v>67</v>
      </c>
      <c r="E5" s="19" t="s">
        <v>67</v>
      </c>
      <c r="F5" s="19"/>
      <c r="L5" t="s">
        <v>147</v>
      </c>
      <c r="M5" t="s">
        <v>147</v>
      </c>
      <c r="N5" t="s">
        <v>147</v>
      </c>
      <c r="O5" t="s">
        <v>147</v>
      </c>
    </row>
    <row r="6" spans="1:19" ht="30" x14ac:dyDescent="0.25">
      <c r="B6" s="19" t="s">
        <v>64</v>
      </c>
      <c r="C6" s="19" t="s">
        <v>63</v>
      </c>
      <c r="D6" s="19" t="s">
        <v>103</v>
      </c>
      <c r="E6" s="19" t="s">
        <v>104</v>
      </c>
      <c r="F6" s="19" t="s">
        <v>184</v>
      </c>
      <c r="G6" s="19" t="s">
        <v>144</v>
      </c>
      <c r="H6" s="19" t="s">
        <v>145</v>
      </c>
      <c r="I6" s="19" t="s">
        <v>146</v>
      </c>
      <c r="J6" s="19"/>
      <c r="L6" s="19" t="s">
        <v>101</v>
      </c>
      <c r="M6" s="19" t="s">
        <v>102</v>
      </c>
      <c r="N6" s="19" t="s">
        <v>103</v>
      </c>
      <c r="O6" s="19" t="s">
        <v>104</v>
      </c>
      <c r="P6" s="19" t="s">
        <v>185</v>
      </c>
      <c r="Q6" s="19" t="s">
        <v>144</v>
      </c>
      <c r="R6" s="19" t="s">
        <v>145</v>
      </c>
      <c r="S6" s="19" t="s">
        <v>146</v>
      </c>
    </row>
    <row r="7" spans="1:19" x14ac:dyDescent="0.25">
      <c r="A7" s="3" t="s">
        <v>195</v>
      </c>
      <c r="B7" s="17">
        <f>'Date colectate'!F7/'Date colectate'!$AF7*1000</f>
        <v>2707.6627271511461</v>
      </c>
      <c r="C7" s="17">
        <f>'Date colectate'!G7/'Date colectate'!$AF7*1000</f>
        <v>1633.3447531039487</v>
      </c>
      <c r="D7" s="17">
        <f>'Date colectate'!H7/'Date colectate'!$AF7*1000</f>
        <v>741.36143207587611</v>
      </c>
      <c r="E7" s="17">
        <f>'Date colectate'!I7/'Date colectate'!$AF7*1000</f>
        <v>840.27374472598956</v>
      </c>
      <c r="F7" s="17">
        <f>'Date colectate'!O7/'Date colectate'!$AF7*1000</f>
        <v>529.3475891154319</v>
      </c>
      <c r="G7">
        <f>'Date colectate'!P7/'Date colectate'!$AF7*100</f>
        <v>4.1862314207354947</v>
      </c>
      <c r="H7">
        <f>'Date colectate'!Q7/'Date colectate'!$AF7*100</f>
        <v>45.031758565285976</v>
      </c>
      <c r="I7">
        <f>'Date colectate'!R7/'Date colectate'!$AF7*100</f>
        <v>40.703543365510221</v>
      </c>
      <c r="L7">
        <f>'Date colectate'!U7/'Date colectate'!$AG7*1000</f>
        <v>6552.7057545258067</v>
      </c>
      <c r="M7">
        <f>'Date colectate'!V7/'Date colectate'!$AG7*1000</f>
        <v>3689.506368911043</v>
      </c>
      <c r="N7">
        <f>'Date colectate'!W7/'Date colectate'!$AG7*1000</f>
        <v>2146.7636314441334</v>
      </c>
      <c r="O7">
        <f>'Date colectate'!X7/'Date colectate'!$AG7*1000</f>
        <v>2019.8951804828384</v>
      </c>
      <c r="P7">
        <f>'Date colectate'!Z7/'Date colectate'!$AG7*1000</f>
        <v>2269.3618219143191</v>
      </c>
      <c r="Q7">
        <f>'Date colectate'!AA7/'Date colectate'!$AG7*100</f>
        <v>4.080442144982535</v>
      </c>
      <c r="R7">
        <f>'Date colectate'!AB7/'Date colectate'!$AG7*100</f>
        <v>47.474807729833572</v>
      </c>
      <c r="S7">
        <f>'Date colectate'!AC7/'Date colectate'!$AG7*100</f>
        <v>43.385559579102932</v>
      </c>
    </row>
    <row r="8" spans="1:19" x14ac:dyDescent="0.25">
      <c r="A8" s="3" t="s">
        <v>194</v>
      </c>
      <c r="B8" s="17">
        <f>'Date colectate'!F8/'Date colectate'!$AF8*1000</f>
        <v>2773.2683933115563</v>
      </c>
      <c r="C8" s="17">
        <f>'Date colectate'!G8/'Date colectate'!$AF8*1000</f>
        <v>1616.3387604724489</v>
      </c>
      <c r="D8" s="17">
        <f>'Date colectate'!H8/'Date colectate'!$AF8*1000</f>
        <v>813.66781658260618</v>
      </c>
      <c r="E8" s="17">
        <f>'Date colectate'!I8/'Date colectate'!$AF8*1000</f>
        <v>890.26119519197118</v>
      </c>
      <c r="F8" s="17">
        <f>'Date colectate'!O8/'Date colectate'!$AF8*1000</f>
        <v>555.28481946075465</v>
      </c>
      <c r="G8">
        <f>'Date colectate'!P8/'Date colectate'!$AF8*100</f>
        <v>4.1724910550219203</v>
      </c>
      <c r="H8">
        <f>'Date colectate'!Q8/'Date colectate'!$AF8*100</f>
        <v>44.477563814838497</v>
      </c>
      <c r="I8">
        <f>'Date colectate'!R8/'Date colectate'!$AF8*100</f>
        <v>40.465377026474933</v>
      </c>
      <c r="L8">
        <f>'Date colectate'!U8/'Date colectate'!$AG8*1000</f>
        <v>6574.219843764562</v>
      </c>
      <c r="M8">
        <f>'Date colectate'!V8/'Date colectate'!$AG8*1000</f>
        <v>3689.7571066984842</v>
      </c>
      <c r="N8">
        <f>'Date colectate'!W8/'Date colectate'!$AG8*1000</f>
        <v>2177.7389285360014</v>
      </c>
      <c r="O8">
        <f>'Date colectate'!X8/'Date colectate'!$AG8*1000</f>
        <v>2045.4861790250955</v>
      </c>
      <c r="P8">
        <f>'Date colectate'!Z8/'Date colectate'!$AG8*1000</f>
        <v>2281.378410351293</v>
      </c>
      <c r="Q8">
        <f>'Date colectate'!AA8/'Date colectate'!$AG8*100</f>
        <v>4.1277590772108814</v>
      </c>
      <c r="R8">
        <f>'Date colectate'!AB8/'Date colectate'!$AG8*100</f>
        <v>47.600633789317996</v>
      </c>
      <c r="S8">
        <f>'Date colectate'!AC8/'Date colectate'!$AG8*100</f>
        <v>43.47710831116067</v>
      </c>
    </row>
    <row r="9" spans="1:19" x14ac:dyDescent="0.25">
      <c r="A9" s="3" t="s">
        <v>193</v>
      </c>
      <c r="B9" s="17">
        <f>'Date colectate'!F9/'Date colectate'!$AF9*1000</f>
        <v>2816.7659941187817</v>
      </c>
      <c r="C9" s="17">
        <f>'Date colectate'!G9/'Date colectate'!$AF9*1000</f>
        <v>1666.2560701391139</v>
      </c>
      <c r="D9" s="17">
        <f>'Date colectate'!H9/'Date colectate'!$AF9*1000</f>
        <v>887.1976002709016</v>
      </c>
      <c r="E9" s="17">
        <f>'Date colectate'!I9/'Date colectate'!$AF9*1000</f>
        <v>908.26258616760276</v>
      </c>
      <c r="F9" s="17">
        <f>'Date colectate'!O9/'Date colectate'!$AF9*1000</f>
        <v>586.78857231435279</v>
      </c>
      <c r="G9">
        <f>'Date colectate'!P9/'Date colectate'!$AF9*100</f>
        <v>4.036763613581611</v>
      </c>
      <c r="H9">
        <f>'Date colectate'!Q9/'Date colectate'!$AF9*100</f>
        <v>44.764248391522706</v>
      </c>
      <c r="I9">
        <f>'Date colectate'!R9/'Date colectate'!$AF9*100</f>
        <v>40.755165442719942</v>
      </c>
      <c r="L9">
        <f>'Date colectate'!U9/'Date colectate'!$AG9*1000</f>
        <v>6590.384697670288</v>
      </c>
      <c r="M9">
        <f>'Date colectate'!V9/'Date colectate'!$AG9*1000</f>
        <v>3704.1185474314971</v>
      </c>
      <c r="N9">
        <f>'Date colectate'!W9/'Date colectate'!$AG9*1000</f>
        <v>2190.3754246503404</v>
      </c>
      <c r="O9">
        <f>'Date colectate'!X9/'Date colectate'!$AG9*1000</f>
        <v>2051.6498107094408</v>
      </c>
      <c r="P9">
        <f>'Date colectate'!Z9/'Date colectate'!$AG9*1000</f>
        <v>2296.8958273100975</v>
      </c>
      <c r="Q9">
        <f>'Date colectate'!AA9/'Date colectate'!$AG9*100</f>
        <v>4.2069987760394012</v>
      </c>
      <c r="R9">
        <f>'Date colectate'!AB9/'Date colectate'!$AG9*100</f>
        <v>47.70988271125416</v>
      </c>
      <c r="S9">
        <f>'Date colectate'!AC9/'Date colectate'!$AG9*100</f>
        <v>43.522717533277856</v>
      </c>
    </row>
    <row r="10" spans="1:19" x14ac:dyDescent="0.25">
      <c r="A10" s="3" t="s">
        <v>192</v>
      </c>
      <c r="B10" s="17">
        <f>'Date colectate'!F10/'Date colectate'!$AF10*1000</f>
        <v>2857.1613109193763</v>
      </c>
      <c r="C10" s="17">
        <f>'Date colectate'!G10/'Date colectate'!$AF10*1000</f>
        <v>1739.5406301411069</v>
      </c>
      <c r="D10" s="17">
        <f>'Date colectate'!H10/'Date colectate'!$AF10*1000</f>
        <v>838.29970593907126</v>
      </c>
      <c r="E10" s="17">
        <f>'Date colectate'!I10/'Date colectate'!$AF10*1000</f>
        <v>899.87534473961261</v>
      </c>
      <c r="F10" s="17">
        <f>'Date colectate'!O10/'Date colectate'!$AF10*1000</f>
        <v>616.00551398842401</v>
      </c>
      <c r="G10">
        <f>'Date colectate'!P10/'Date colectate'!$AF10*100</f>
        <v>3.5661923123412405</v>
      </c>
      <c r="H10">
        <f>'Date colectate'!Q10/'Date colectate'!$AF10*100</f>
        <v>44.4551476348256</v>
      </c>
      <c r="I10">
        <f>'Date colectate'!R10/'Date colectate'!$AF10*100</f>
        <v>40.56601423339783</v>
      </c>
      <c r="L10">
        <f>'Date colectate'!U10/'Date colectate'!$AG10*1000</f>
        <v>6589.1318371037914</v>
      </c>
      <c r="M10">
        <f>'Date colectate'!V10/'Date colectate'!$AG10*1000</f>
        <v>3719.26462212251</v>
      </c>
      <c r="N10">
        <f>'Date colectate'!W10/'Date colectate'!$AG10*1000</f>
        <v>2201.6097512508027</v>
      </c>
      <c r="O10">
        <f>'Date colectate'!X10/'Date colectate'!$AG10*1000</f>
        <v>2074.4032230730468</v>
      </c>
      <c r="P10">
        <f>'Date colectate'!Z10/'Date colectate'!$AG10*1000</f>
        <v>2308.5238952431796</v>
      </c>
      <c r="Q10">
        <f>'Date colectate'!AA10/'Date colectate'!$AG10*100</f>
        <v>4.2791365524960927</v>
      </c>
      <c r="R10">
        <f>'Date colectate'!AB10/'Date colectate'!$AG10*100</f>
        <v>47.756046824394112</v>
      </c>
      <c r="S10">
        <f>'Date colectate'!AC10/'Date colectate'!$AG10*100</f>
        <v>43.538258736467675</v>
      </c>
    </row>
    <row r="11" spans="1:19" x14ac:dyDescent="0.25">
      <c r="A11" s="3" t="s">
        <v>117</v>
      </c>
      <c r="B11" s="17">
        <f>'Date colectate'!F11/'Date colectate'!$AF11*1000</f>
        <v>2894.7114115309628</v>
      </c>
      <c r="C11" s="17">
        <f>'Date colectate'!G11/'Date colectate'!$AF11*1000</f>
        <v>1743.2704920723654</v>
      </c>
      <c r="D11" s="17">
        <f>'Date colectate'!H11/'Date colectate'!$AF11*1000</f>
        <v>857.47735176171454</v>
      </c>
      <c r="E11" s="17">
        <f>'Date colectate'!I11/'Date colectate'!$AF11*1000</f>
        <v>922.16810904260376</v>
      </c>
      <c r="F11" s="17">
        <f>'Date colectate'!O11/'Date colectate'!$AF11*1000</f>
        <v>654.98987169581699</v>
      </c>
      <c r="G11">
        <f>'Date colectate'!P11/'Date colectate'!$AF11*100</f>
        <v>3.5279142166620203</v>
      </c>
      <c r="H11">
        <f>'Date colectate'!Q11/'Date colectate'!$AF11*100</f>
        <v>43.097887828973377</v>
      </c>
      <c r="I11">
        <f>'Date colectate'!R11/'Date colectate'!$AF11*100</f>
        <v>39.852021800013041</v>
      </c>
      <c r="L11">
        <f>'Date colectate'!U11/'Date colectate'!$AG11*1000</f>
        <v>6565.5633555574377</v>
      </c>
      <c r="M11">
        <f>'Date colectate'!V11/'Date colectate'!$AG11*1000</f>
        <v>3712.4074155974067</v>
      </c>
      <c r="N11">
        <f>'Date colectate'!W11/'Date colectate'!$AG11*1000</f>
        <v>2166.0596724137549</v>
      </c>
      <c r="O11">
        <f>'Date colectate'!X11/'Date colectate'!$AG11*1000</f>
        <v>2089.3408601398864</v>
      </c>
      <c r="P11">
        <f>'Date colectate'!Z11/'Date colectate'!$AG11*1000</f>
        <v>2314.2754517050157</v>
      </c>
      <c r="Q11">
        <f>'Date colectate'!AA11/'Date colectate'!$AG11*100</f>
        <v>4.3522402283565942</v>
      </c>
      <c r="R11">
        <f>'Date colectate'!AB11/'Date colectate'!$AG11*100</f>
        <v>47.907714738942751</v>
      </c>
      <c r="S11">
        <f>'Date colectate'!AC11/'Date colectate'!$AG11*100</f>
        <v>43.628103715022718</v>
      </c>
    </row>
    <row r="12" spans="1:19" x14ac:dyDescent="0.25">
      <c r="A12" s="3" t="s">
        <v>118</v>
      </c>
      <c r="B12" s="17">
        <f>'Date colectate'!F12/'Date colectate'!$AF12*1000</f>
        <v>2940.985809277166</v>
      </c>
      <c r="C12" s="17">
        <f>'Date colectate'!G12/'Date colectate'!$AF12*1000</f>
        <v>1791.4313760576229</v>
      </c>
      <c r="D12" s="17">
        <f>'Date colectate'!H12/'Date colectate'!$AF12*1000</f>
        <v>868.46335985973428</v>
      </c>
      <c r="E12" s="17">
        <f>'Date colectate'!I12/'Date colectate'!$AF12*1000</f>
        <v>975.04983236627811</v>
      </c>
      <c r="F12" s="17">
        <f>'Date colectate'!O12/'Date colectate'!$AF12*1000</f>
        <v>683.76803432295264</v>
      </c>
      <c r="G12">
        <f>'Date colectate'!P12/'Date colectate'!$AF12*100</f>
        <v>3.5371616982260092</v>
      </c>
      <c r="H12">
        <f>'Date colectate'!Q12/'Date colectate'!$AF12*100</f>
        <v>43.181115163049292</v>
      </c>
      <c r="I12">
        <f>'Date colectate'!R12/'Date colectate'!$AF12*100</f>
        <v>39.893635467050998</v>
      </c>
      <c r="L12">
        <f>'Date colectate'!U12/'Date colectate'!$AG12*1000</f>
        <v>6559.9955968851209</v>
      </c>
      <c r="M12">
        <f>'Date colectate'!V12/'Date colectate'!$AG12*1000</f>
        <v>3712.6912501851493</v>
      </c>
      <c r="N12">
        <f>'Date colectate'!W12/'Date colectate'!$AG12*1000</f>
        <v>2153.4592375974212</v>
      </c>
      <c r="O12">
        <f>'Date colectate'!X12/'Date colectate'!$AG12*1000</f>
        <v>2077.724366627303</v>
      </c>
      <c r="P12">
        <f>'Date colectate'!Z12/'Date colectate'!$AG12*1000</f>
        <v>2320.5007895659132</v>
      </c>
      <c r="Q12">
        <f>'Date colectate'!AA12/'Date colectate'!$AG12*100</f>
        <v>4.3801280302778896</v>
      </c>
      <c r="R12">
        <f>'Date colectate'!AB12/'Date colectate'!$AG12*100</f>
        <v>47.988124540161827</v>
      </c>
      <c r="S12">
        <f>'Date colectate'!AC12/'Date colectate'!$AG12*100</f>
        <v>43.63745852856642</v>
      </c>
    </row>
    <row r="13" spans="1:19" x14ac:dyDescent="0.25">
      <c r="A13" s="3" t="s">
        <v>119</v>
      </c>
      <c r="B13" s="17">
        <f>'Date colectate'!F13/'Date colectate'!$AF13*1000</f>
        <v>2994.1778137669835</v>
      </c>
      <c r="C13" s="17">
        <f>'Date colectate'!G13/'Date colectate'!$AF13*1000</f>
        <v>1838.3850837822845</v>
      </c>
      <c r="D13" s="17">
        <f>'Date colectate'!H13/'Date colectate'!$AF13*1000</f>
        <v>934.72486102722803</v>
      </c>
      <c r="E13" s="17">
        <f>'Date colectate'!I13/'Date colectate'!$AF13*1000</f>
        <v>1035.9885363975868</v>
      </c>
      <c r="F13" s="17">
        <f>'Date colectate'!O13/'Date colectate'!$AF13*1000</f>
        <v>717.43462265642063</v>
      </c>
      <c r="G13">
        <f>'Date colectate'!P13/'Date colectate'!$AF13*100</f>
        <v>3.4948876838582077</v>
      </c>
      <c r="H13">
        <f>'Date colectate'!Q13/'Date colectate'!$AF13*100</f>
        <v>43.236488481471305</v>
      </c>
      <c r="I13">
        <f>'Date colectate'!R13/'Date colectate'!$AF13*100</f>
        <v>40.061424736852111</v>
      </c>
      <c r="L13">
        <f>'Date colectate'!U13/'Date colectate'!$AG13*1000</f>
        <v>6583.3587192860141</v>
      </c>
      <c r="M13">
        <f>'Date colectate'!V13/'Date colectate'!$AG13*1000</f>
        <v>3724.6830074621766</v>
      </c>
      <c r="N13">
        <f>'Date colectate'!W13/'Date colectate'!$AG13*1000</f>
        <v>2185.0219603575724</v>
      </c>
      <c r="O13">
        <f>'Date colectate'!X13/'Date colectate'!$AG13*1000</f>
        <v>2088.2174354688223</v>
      </c>
      <c r="P13">
        <f>'Date colectate'!Z13/'Date colectate'!$AG13*1000</f>
        <v>2344.5076995723784</v>
      </c>
      <c r="Q13">
        <f>'Date colectate'!AA13/'Date colectate'!$AG13*100</f>
        <v>4.394916120329933</v>
      </c>
      <c r="R13">
        <f>'Date colectate'!AB13/'Date colectate'!$AG13*100</f>
        <v>47.977187812260148</v>
      </c>
      <c r="S13">
        <f>'Date colectate'!AC13/'Date colectate'!$AG13*100</f>
        <v>43.627526785843585</v>
      </c>
    </row>
    <row r="14" spans="1:19" x14ac:dyDescent="0.25">
      <c r="A14" s="3" t="s">
        <v>120</v>
      </c>
      <c r="B14" s="17">
        <f>'Date colectate'!F14/'Date colectate'!$AF14*1000</f>
        <v>3019.9630394769351</v>
      </c>
      <c r="C14" s="17">
        <f>'Date colectate'!G14/'Date colectate'!$AF14*1000</f>
        <v>1885.9044319718259</v>
      </c>
      <c r="D14" s="17">
        <f>'Date colectate'!H14/'Date colectate'!$AF14*1000</f>
        <v>946.54907651996336</v>
      </c>
      <c r="E14" s="17">
        <f>'Date colectate'!I14/'Date colectate'!$AF14*1000</f>
        <v>1119.2493685794764</v>
      </c>
      <c r="F14" s="17">
        <f>'Date colectate'!O14/'Date colectate'!$AF14*1000</f>
        <v>749.57461098516444</v>
      </c>
      <c r="G14">
        <f>'Date colectate'!P14/'Date colectate'!$AF14*100</f>
        <v>3.7312792911218264</v>
      </c>
      <c r="H14">
        <f>'Date colectate'!Q14/'Date colectate'!$AF14*100</f>
        <v>42.675637805414482</v>
      </c>
      <c r="I14">
        <f>'Date colectate'!R14/'Date colectate'!$AF14*100</f>
        <v>39.58864152232487</v>
      </c>
      <c r="L14">
        <f>'Date colectate'!U14/'Date colectate'!$AG14*1000</f>
        <v>6623.4991130005565</v>
      </c>
      <c r="M14">
        <f>'Date colectate'!V14/'Date colectate'!$AG14*1000</f>
        <v>3728.9150652165413</v>
      </c>
      <c r="N14">
        <f>'Date colectate'!W14/'Date colectate'!$AG14*1000</f>
        <v>2235.2724835374456</v>
      </c>
      <c r="O14">
        <f>'Date colectate'!X14/'Date colectate'!$AG14*1000</f>
        <v>2139.3763691497757</v>
      </c>
      <c r="P14">
        <f>'Date colectate'!Z14/'Date colectate'!$AG14*1000</f>
        <v>2349.5972865359163</v>
      </c>
      <c r="Q14">
        <f>'Date colectate'!AA14/'Date colectate'!$AG14*100</f>
        <v>4.4097438169269552</v>
      </c>
      <c r="R14">
        <f>'Date colectate'!AB14/'Date colectate'!$AG14*100</f>
        <v>47.969518549501515</v>
      </c>
      <c r="S14">
        <f>'Date colectate'!AC14/'Date colectate'!$AG14*100</f>
        <v>43.578492907441493</v>
      </c>
    </row>
    <row r="15" spans="1:19" x14ac:dyDescent="0.25">
      <c r="A15" s="3" t="s">
        <v>121</v>
      </c>
      <c r="B15" s="17">
        <f>'Date colectate'!F15/'Date colectate'!$AF15*1000</f>
        <v>3099.4175959080235</v>
      </c>
      <c r="C15" s="17">
        <f>'Date colectate'!G15/'Date colectate'!$AF15*1000</f>
        <v>2003.5276941649004</v>
      </c>
      <c r="D15" s="17">
        <f>'Date colectate'!H15/'Date colectate'!$AF15*1000</f>
        <v>988.13074028606297</v>
      </c>
      <c r="E15" s="17">
        <f>'Date colectate'!I15/'Date colectate'!$AF15*1000</f>
        <v>1209.4108397603472</v>
      </c>
      <c r="F15" s="17">
        <f>'Date colectate'!O15/'Date colectate'!$AF15*1000</f>
        <v>826.8985750754839</v>
      </c>
      <c r="G15">
        <f>'Date colectate'!P15/'Date colectate'!$AF15*100</f>
        <v>3.6986888241050426</v>
      </c>
      <c r="H15">
        <f>'Date colectate'!Q15/'Date colectate'!$AF15*100</f>
        <v>43.673337007240328</v>
      </c>
      <c r="I15">
        <f>'Date colectate'!R15/'Date colectate'!$AF15*100</f>
        <v>40.039700499137126</v>
      </c>
      <c r="L15">
        <f>'Date colectate'!U15/'Date colectate'!$AG15*1000</f>
        <v>6655.3638913744544</v>
      </c>
      <c r="M15">
        <f>'Date colectate'!V15/'Date colectate'!$AG15*1000</f>
        <v>3751.723014182026</v>
      </c>
      <c r="N15">
        <f>'Date colectate'!W15/'Date colectate'!$AG15*1000</f>
        <v>2284.343943711141</v>
      </c>
      <c r="O15">
        <f>'Date colectate'!X15/'Date colectate'!$AG15*1000</f>
        <v>2166.6734479234624</v>
      </c>
      <c r="P15">
        <f>'Date colectate'!Z15/'Date colectate'!$AG15*1000</f>
        <v>2365.916982070336</v>
      </c>
      <c r="Q15">
        <f>'Date colectate'!AA15/'Date colectate'!$AG15*100</f>
        <v>4.4853016420163154</v>
      </c>
      <c r="R15">
        <f>'Date colectate'!AB15/'Date colectate'!$AG15*100</f>
        <v>48.077068779289313</v>
      </c>
      <c r="S15">
        <f>'Date colectate'!AC15/'Date colectate'!$AG15*100</f>
        <v>43.575646875477361</v>
      </c>
    </row>
    <row r="16" spans="1:19" x14ac:dyDescent="0.25">
      <c r="A16" s="3" t="s">
        <v>122</v>
      </c>
      <c r="B16" s="17">
        <f>'Date colectate'!F16/'Date colectate'!$AF16*1000</f>
        <v>3169.2698435120078</v>
      </c>
      <c r="C16" s="17">
        <f>'Date colectate'!G16/'Date colectate'!$AF16*1000</f>
        <v>2056.5128055484051</v>
      </c>
      <c r="D16" s="17">
        <f>'Date colectate'!H16/'Date colectate'!$AF16*1000</f>
        <v>1056.8352791720142</v>
      </c>
      <c r="E16" s="17">
        <f>'Date colectate'!I16/'Date colectate'!$AF16*1000</f>
        <v>1255.7931410696644</v>
      </c>
      <c r="F16" s="17">
        <f>'Date colectate'!O16/'Date colectate'!$AF16*1000</f>
        <v>855.4379554242945</v>
      </c>
      <c r="G16">
        <f>'Date colectate'!P16/'Date colectate'!$AF16*100</f>
        <v>3.6289899141030633</v>
      </c>
      <c r="H16">
        <f>'Date colectate'!Q16/'Date colectate'!$AF16*100</f>
        <v>43.859200767245603</v>
      </c>
      <c r="I16">
        <f>'Date colectate'!R16/'Date colectate'!$AF16*100</f>
        <v>40.21162447714201</v>
      </c>
      <c r="L16">
        <f>'Date colectate'!U16/'Date colectate'!$AG16*1000</f>
        <v>6680.386255018916</v>
      </c>
      <c r="M16">
        <f>'Date colectate'!V16/'Date colectate'!$AG16*1000</f>
        <v>3752.9511405077246</v>
      </c>
      <c r="N16">
        <f>'Date colectate'!W16/'Date colectate'!$AG16*1000</f>
        <v>2347.5065243278427</v>
      </c>
      <c r="O16">
        <f>'Date colectate'!X16/'Date colectate'!$AG16*1000</f>
        <v>2220.1646524466291</v>
      </c>
      <c r="P16">
        <f>'Date colectate'!Z16/'Date colectate'!$AG16*1000</f>
        <v>2379.8574669203576</v>
      </c>
      <c r="Q16">
        <f>'Date colectate'!AA16/'Date colectate'!$AG16*100</f>
        <v>4.4908432421067745</v>
      </c>
      <c r="R16">
        <f>'Date colectate'!AB16/'Date colectate'!$AG16*100</f>
        <v>48.049575715446416</v>
      </c>
      <c r="S16">
        <f>'Date colectate'!AC16/'Date colectate'!$AG16*100</f>
        <v>43.582880253892988</v>
      </c>
    </row>
    <row r="17" spans="1:19" x14ac:dyDescent="0.25">
      <c r="A17" s="3" t="s">
        <v>123</v>
      </c>
      <c r="B17" s="17">
        <f>'Date colectate'!F17/'Date colectate'!$AF17*1000</f>
        <v>3284.6491095173615</v>
      </c>
      <c r="C17" s="17">
        <f>'Date colectate'!G17/'Date colectate'!$AF17*1000</f>
        <v>2170.2417274034642</v>
      </c>
      <c r="D17" s="17">
        <f>'Date colectate'!H17/'Date colectate'!$AF17*1000</f>
        <v>1039.0152830641646</v>
      </c>
      <c r="E17" s="17">
        <f>'Date colectate'!I17/'Date colectate'!$AF17*1000</f>
        <v>1313.9752515517312</v>
      </c>
      <c r="F17" s="17">
        <f>'Date colectate'!O17/'Date colectate'!$AF17*1000</f>
        <v>891.1445865974265</v>
      </c>
      <c r="G17">
        <f>'Date colectate'!P17/'Date colectate'!$AF17*100</f>
        <v>3.7292820898896837</v>
      </c>
      <c r="H17">
        <f>'Date colectate'!Q17/'Date colectate'!$AF17*100</f>
        <v>43.907635005838657</v>
      </c>
      <c r="I17">
        <f>'Date colectate'!R17/'Date colectate'!$AF17*100</f>
        <v>40.131736889825355</v>
      </c>
      <c r="L17">
        <f>'Date colectate'!U17/'Date colectate'!$AG17*1000</f>
        <v>6689.1868456636021</v>
      </c>
      <c r="M17">
        <f>'Date colectate'!V17/'Date colectate'!$AG17*1000</f>
        <v>3753.8988761715359</v>
      </c>
      <c r="N17">
        <f>'Date colectate'!W17/'Date colectate'!$AG17*1000</f>
        <v>2349.3786501361251</v>
      </c>
      <c r="O17">
        <f>'Date colectate'!X17/'Date colectate'!$AG17*1000</f>
        <v>2247.9626259491342</v>
      </c>
      <c r="P17">
        <f>'Date colectate'!Z17/'Date colectate'!$AG17*1000</f>
        <v>2386.8144189106247</v>
      </c>
      <c r="Q17">
        <f>'Date colectate'!AA17/'Date colectate'!$AG17*100</f>
        <v>4.4906207262558429</v>
      </c>
      <c r="R17">
        <f>'Date colectate'!AB17/'Date colectate'!$AG17*100</f>
        <v>48.227402204840139</v>
      </c>
      <c r="S17">
        <f>'Date colectate'!AC17/'Date colectate'!$AG17*100</f>
        <v>43.739674505537494</v>
      </c>
    </row>
    <row r="18" spans="1:19" x14ac:dyDescent="0.25">
      <c r="A18" s="3" t="s">
        <v>124</v>
      </c>
      <c r="B18" s="17">
        <f>'Date colectate'!F18/'Date colectate'!$AF18*1000</f>
        <v>3321.2147204087296</v>
      </c>
      <c r="C18" s="17">
        <f>'Date colectate'!G18/'Date colectate'!$AF18*1000</f>
        <v>2210.364141088065</v>
      </c>
      <c r="D18" s="17">
        <f>'Date colectate'!H18/'Date colectate'!$AF18*1000</f>
        <v>1068.7236765127484</v>
      </c>
      <c r="E18" s="17">
        <f>'Date colectate'!I18/'Date colectate'!$AF18*1000</f>
        <v>1324.6643063418774</v>
      </c>
      <c r="F18" s="17">
        <f>'Date colectate'!O18/'Date colectate'!$AF18*1000</f>
        <v>939.90494992273398</v>
      </c>
      <c r="G18">
        <f>'Date colectate'!P18/'Date colectate'!$AF18*100</f>
        <v>3.6966508716031488</v>
      </c>
      <c r="H18">
        <f>'Date colectate'!Q18/'Date colectate'!$AF18*100</f>
        <v>44.252593599153457</v>
      </c>
      <c r="I18">
        <f>'Date colectate'!R18/'Date colectate'!$AF18*100</f>
        <v>40.462710675303065</v>
      </c>
      <c r="L18">
        <f>'Date colectate'!U18/'Date colectate'!$AG18*1000</f>
        <v>6702.2549274399771</v>
      </c>
      <c r="M18">
        <f>'Date colectate'!V18/'Date colectate'!$AG18*1000</f>
        <v>3777.9932814199501</v>
      </c>
      <c r="N18">
        <f>'Date colectate'!W18/'Date colectate'!$AG18*1000</f>
        <v>2373.1179794207392</v>
      </c>
      <c r="O18">
        <f>'Date colectate'!X18/'Date colectate'!$AG18*1000</f>
        <v>2277.5566058015934</v>
      </c>
      <c r="P18">
        <f>'Date colectate'!Z18/'Date colectate'!$AG18*1000</f>
        <v>2399.1802305621595</v>
      </c>
      <c r="Q18">
        <f>'Date colectate'!AA18/'Date colectate'!$AG18*100</f>
        <v>4.5050421435286339</v>
      </c>
      <c r="R18">
        <f>'Date colectate'!AB18/'Date colectate'!$AG18*100</f>
        <v>48.333670224883129</v>
      </c>
      <c r="S18">
        <f>'Date colectate'!AC18/'Date colectate'!$AG18*100</f>
        <v>43.841462045156305</v>
      </c>
    </row>
    <row r="19" spans="1:19" x14ac:dyDescent="0.25">
      <c r="A19" s="3" t="s">
        <v>108</v>
      </c>
      <c r="B19" s="17">
        <f>'Date colectate'!F19/'Date colectate'!$AF19*1000</f>
        <v>3306.8769335456586</v>
      </c>
      <c r="C19" s="17">
        <f>'Date colectate'!G19/'Date colectate'!$AF19*1000</f>
        <v>2257.389856587326</v>
      </c>
      <c r="D19" s="17">
        <f>'Date colectate'!H19/'Date colectate'!$AF19*1000</f>
        <v>1075.7423763056916</v>
      </c>
      <c r="E19" s="17">
        <f>'Date colectate'!I19/'Date colectate'!$AF19*1000</f>
        <v>1369.9710275063312</v>
      </c>
      <c r="F19" s="17">
        <f>'Date colectate'!O19/'Date colectate'!$AF19*1000</f>
        <v>1026.7580504481502</v>
      </c>
      <c r="G19">
        <f>'Date colectate'!P19/'Date colectate'!$AF19*100</f>
        <v>3.7086662597890321</v>
      </c>
      <c r="H19">
        <f>'Date colectate'!Q19/'Date colectate'!$AF19*100</f>
        <v>44.737832838766558</v>
      </c>
      <c r="I19">
        <f>'Date colectate'!R19/'Date colectate'!$AF19*100</f>
        <v>41.127378421922757</v>
      </c>
      <c r="L19">
        <f>'Date colectate'!U19/'Date colectate'!$AG19*1000</f>
        <v>6705.987007863203</v>
      </c>
      <c r="M19">
        <f>'Date colectate'!V19/'Date colectate'!$AG19*1000</f>
        <v>3784.7204028746232</v>
      </c>
      <c r="N19">
        <f>'Date colectate'!W19/'Date colectate'!$AG19*1000</f>
        <v>2384.1070638779047</v>
      </c>
      <c r="O19">
        <f>'Date colectate'!X19/'Date colectate'!$AG19*1000</f>
        <v>2273.1839310989812</v>
      </c>
      <c r="P19">
        <f>'Date colectate'!Z19/'Date colectate'!$AG19*1000</f>
        <v>2415.6764635350182</v>
      </c>
      <c r="Q19">
        <f>'Date colectate'!AA19/'Date colectate'!$AG19*100</f>
        <v>4.4798814098894084</v>
      </c>
      <c r="R19">
        <f>'Date colectate'!AB19/'Date colectate'!$AG19*100</f>
        <v>48.441942496320415</v>
      </c>
      <c r="S19">
        <f>'Date colectate'!AC19/'Date colectate'!$AG19*100</f>
        <v>44.006286255224538</v>
      </c>
    </row>
    <row r="20" spans="1:19" x14ac:dyDescent="0.25">
      <c r="A20" s="3" t="s">
        <v>109</v>
      </c>
      <c r="B20" s="17">
        <f>'Date colectate'!F20/'Date colectate'!$AF20*1000</f>
        <v>3345.2871176460962</v>
      </c>
      <c r="C20" s="17">
        <f>'Date colectate'!G20/'Date colectate'!$AF20*1000</f>
        <v>2324.3516264582709</v>
      </c>
      <c r="D20" s="17">
        <f>'Date colectate'!H20/'Date colectate'!$AF20*1000</f>
        <v>1091.3440290707056</v>
      </c>
      <c r="E20" s="17">
        <f>'Date colectate'!I20/'Date colectate'!$AF20*1000</f>
        <v>1444.5605838460224</v>
      </c>
      <c r="F20" s="17">
        <f>'Date colectate'!O20/'Date colectate'!$AF20*1000</f>
        <v>1084.9976733146732</v>
      </c>
      <c r="G20">
        <f>'Date colectate'!P20/'Date colectate'!$AF20*100</f>
        <v>3.3953237132494789</v>
      </c>
      <c r="H20">
        <f>'Date colectate'!Q20/'Date colectate'!$AF20*100</f>
        <v>44.026966166020109</v>
      </c>
      <c r="I20">
        <f>'Date colectate'!R20/'Date colectate'!$AF20*100</f>
        <v>40.631642452770627</v>
      </c>
      <c r="L20">
        <f>'Date colectate'!U20/'Date colectate'!$AG20*1000</f>
        <v>6741.8754967585965</v>
      </c>
      <c r="M20">
        <f>'Date colectate'!V20/'Date colectate'!$AG20*1000</f>
        <v>3800.2146214752306</v>
      </c>
      <c r="N20">
        <f>'Date colectate'!W20/'Date colectate'!$AG20*1000</f>
        <v>2422.2496391079603</v>
      </c>
      <c r="O20">
        <f>'Date colectate'!X20/'Date colectate'!$AG20*1000</f>
        <v>2334.197357797912</v>
      </c>
      <c r="P20">
        <f>'Date colectate'!Z20/'Date colectate'!$AG20*1000</f>
        <v>2434.2252895680986</v>
      </c>
      <c r="Q20">
        <f>'Date colectate'!AA20/'Date colectate'!$AG20*100</f>
        <v>4.5033898953813125</v>
      </c>
      <c r="R20">
        <f>'Date colectate'!AB20/'Date colectate'!$AG20*100</f>
        <v>48.546811893096852</v>
      </c>
      <c r="S20">
        <f>'Date colectate'!AC20/'Date colectate'!$AG20*100</f>
        <v>44.108067020375216</v>
      </c>
    </row>
    <row r="21" spans="1:19" x14ac:dyDescent="0.25">
      <c r="A21" s="3" t="s">
        <v>110</v>
      </c>
      <c r="B21" s="17">
        <f>'Date colectate'!F21/'Date colectate'!$AF21*1000</f>
        <v>3401.8725430553104</v>
      </c>
      <c r="C21" s="17">
        <f>'Date colectate'!G21/'Date colectate'!$AF21*1000</f>
        <v>2325.3455611648774</v>
      </c>
      <c r="D21" s="17">
        <f>'Date colectate'!H21/'Date colectate'!$AF21*1000</f>
        <v>1135.8477875126587</v>
      </c>
      <c r="E21" s="17">
        <f>'Date colectate'!I21/'Date colectate'!$AF21*1000</f>
        <v>1483.6580491161449</v>
      </c>
      <c r="F21" s="17">
        <f>'Date colectate'!O21/'Date colectate'!$AF21*1000</f>
        <v>1103.2300218530588</v>
      </c>
      <c r="G21">
        <f>'Date colectate'!P21/'Date colectate'!$AF21*100</f>
        <v>2.9268745716983426</v>
      </c>
      <c r="H21">
        <f>'Date colectate'!Q21/'Date colectate'!$AF21*100</f>
        <v>42.571015405022692</v>
      </c>
      <c r="I21">
        <f>'Date colectate'!R21/'Date colectate'!$AF21*100</f>
        <v>39.578473775625987</v>
      </c>
      <c r="L21">
        <f>'Date colectate'!U21/'Date colectate'!$AG21*1000</f>
        <v>6782.655821743142</v>
      </c>
      <c r="M21">
        <f>'Date colectate'!V21/'Date colectate'!$AG21*1000</f>
        <v>3817.0479032838225</v>
      </c>
      <c r="N21">
        <f>'Date colectate'!W21/'Date colectate'!$AG21*1000</f>
        <v>2475.7878488146316</v>
      </c>
      <c r="O21">
        <f>'Date colectate'!X21/'Date colectate'!$AG21*1000</f>
        <v>2371.3933590331653</v>
      </c>
      <c r="P21">
        <f>'Date colectate'!Z21/'Date colectate'!$AG21*1000</f>
        <v>2456.6254615475273</v>
      </c>
      <c r="Q21">
        <f>'Date colectate'!AA21/'Date colectate'!$AG21*100</f>
        <v>4.4214994034363198</v>
      </c>
      <c r="R21">
        <f>'Date colectate'!AB21/'Date colectate'!$AG21*100</f>
        <v>48.484380564423127</v>
      </c>
      <c r="S21">
        <f>'Date colectate'!AC21/'Date colectate'!$AG21*100</f>
        <v>44.117207187192662</v>
      </c>
    </row>
    <row r="22" spans="1:19" x14ac:dyDescent="0.25">
      <c r="A22" s="3" t="s">
        <v>111</v>
      </c>
      <c r="B22" s="17">
        <f>'Date colectate'!F22/'Date colectate'!$AF22*1000</f>
        <v>3477.9103053658901</v>
      </c>
      <c r="C22" s="17">
        <f>'Date colectate'!G22/'Date colectate'!$AF22*1000</f>
        <v>2453.9122791300242</v>
      </c>
      <c r="D22" s="17">
        <f>'Date colectate'!H22/'Date colectate'!$AF22*1000</f>
        <v>1174.2208017291075</v>
      </c>
      <c r="E22" s="17">
        <f>'Date colectate'!I22/'Date colectate'!$AF22*1000</f>
        <v>1547.4207621412527</v>
      </c>
      <c r="F22" s="17">
        <f>'Date colectate'!O22/'Date colectate'!$AF22*1000</f>
        <v>1126.0680864197243</v>
      </c>
      <c r="G22">
        <f>'Date colectate'!P22/'Date colectate'!$AF22*100</f>
        <v>3.0722801994589974</v>
      </c>
      <c r="H22">
        <f>'Date colectate'!Q22/'Date colectate'!$AF22*100</f>
        <v>43.987547649658751</v>
      </c>
      <c r="I22">
        <f>'Date colectate'!R22/'Date colectate'!$AF22*100</f>
        <v>40.807385855409585</v>
      </c>
      <c r="L22">
        <f>'Date colectate'!U22/'Date colectate'!$AG22*1000</f>
        <v>6813.5947068890573</v>
      </c>
      <c r="M22">
        <f>'Date colectate'!V22/'Date colectate'!$AG22*1000</f>
        <v>3829.4297940976935</v>
      </c>
      <c r="N22">
        <f>'Date colectate'!W22/'Date colectate'!$AG22*1000</f>
        <v>2516.0991856170663</v>
      </c>
      <c r="O22">
        <f>'Date colectate'!X22/'Date colectate'!$AG22*1000</f>
        <v>2429.3869014400952</v>
      </c>
      <c r="P22">
        <f>'Date colectate'!Z22/'Date colectate'!$AG22*1000</f>
        <v>2487.2527405973515</v>
      </c>
      <c r="Q22">
        <f>'Date colectate'!AA22/'Date colectate'!$AG22*100</f>
        <v>4.3920141287303682</v>
      </c>
      <c r="R22">
        <f>'Date colectate'!AB22/'Date colectate'!$AG22*100</f>
        <v>48.621357805654789</v>
      </c>
      <c r="S22">
        <f>'Date colectate'!AC22/'Date colectate'!$AG22*100</f>
        <v>44.271464126284513</v>
      </c>
    </row>
    <row r="23" spans="1:19" x14ac:dyDescent="0.25">
      <c r="A23" s="3" t="s">
        <v>112</v>
      </c>
      <c r="B23" s="17">
        <f>'Date colectate'!F23/'Date colectate'!$AF23*1000</f>
        <v>3576.757231258191</v>
      </c>
      <c r="C23" s="17">
        <f>'Date colectate'!G23/'Date colectate'!$AF23*1000</f>
        <v>2533.2713616489987</v>
      </c>
      <c r="D23" s="17">
        <f>'Date colectate'!H23/'Date colectate'!$AF23*1000</f>
        <v>1209.0688158547155</v>
      </c>
      <c r="E23" s="17">
        <f>'Date colectate'!I23/'Date colectate'!$AF23*1000</f>
        <v>1666.3012971714754</v>
      </c>
      <c r="F23" s="17">
        <f>'Date colectate'!O23/'Date colectate'!$AF23*1000</f>
        <v>1223.1629833344466</v>
      </c>
      <c r="G23">
        <f>'Date colectate'!P23/'Date colectate'!$AF23*100</f>
        <v>3.349481724155126</v>
      </c>
      <c r="H23">
        <f>'Date colectate'!Q23/'Date colectate'!$AF23*100</f>
        <v>45.067464771637795</v>
      </c>
      <c r="I23">
        <f>'Date colectate'!R23/'Date colectate'!$AF23*100</f>
        <v>41.717983047482662</v>
      </c>
      <c r="L23">
        <f>'Date colectate'!U23/'Date colectate'!$AG23*1000</f>
        <v>6869.4658963114516</v>
      </c>
      <c r="M23">
        <f>'Date colectate'!V23/'Date colectate'!$AG23*1000</f>
        <v>3848.3521236734564</v>
      </c>
      <c r="N23">
        <f>'Date colectate'!W23/'Date colectate'!$AG23*1000</f>
        <v>2582.2766414077928</v>
      </c>
      <c r="O23">
        <f>'Date colectate'!X23/'Date colectate'!$AG23*1000</f>
        <v>2489.2461322791014</v>
      </c>
      <c r="P23">
        <f>'Date colectate'!Z23/'Date colectate'!$AG23*1000</f>
        <v>2501.8841248772815</v>
      </c>
      <c r="Q23">
        <f>'Date colectate'!AA23/'Date colectate'!$AG23*100</f>
        <v>4.3072543837528672</v>
      </c>
      <c r="R23">
        <f>'Date colectate'!AB23/'Date colectate'!$AG23*100</f>
        <v>48.794824866858207</v>
      </c>
      <c r="S23">
        <f>'Date colectate'!AC23/'Date colectate'!$AG23*100</f>
        <v>44.528063584499719</v>
      </c>
    </row>
    <row r="24" spans="1:19" x14ac:dyDescent="0.25">
      <c r="A24" s="3" t="s">
        <v>113</v>
      </c>
      <c r="B24" s="17">
        <f>'Date colectate'!F24/'Date colectate'!$AF24*1000</f>
        <v>3634.8462766653083</v>
      </c>
      <c r="C24" s="17">
        <f>'Date colectate'!G24/'Date colectate'!$AF24*1000</f>
        <v>2649.1013321716778</v>
      </c>
      <c r="D24" s="17">
        <f>'Date colectate'!H24/'Date colectate'!$AF24*1000</f>
        <v>1203.7246989465127</v>
      </c>
      <c r="E24" s="17">
        <f>'Date colectate'!I24/'Date colectate'!$AF24*1000</f>
        <v>1789.747575153996</v>
      </c>
      <c r="F24" s="17">
        <f>'Date colectate'!O24/'Date colectate'!$AF24*1000</f>
        <v>1191.3899502376157</v>
      </c>
      <c r="G24">
        <f>'Date colectate'!P24/'Date colectate'!$AF24*100</f>
        <v>3.3024384415124981</v>
      </c>
      <c r="H24">
        <f>'Date colectate'!Q24/'Date colectate'!$AF24*100</f>
        <v>44.963969549824014</v>
      </c>
      <c r="I24">
        <f>'Date colectate'!R24/'Date colectate'!$AF24*100</f>
        <v>41.562740214761995</v>
      </c>
      <c r="L24">
        <f>'Date colectate'!U24/'Date colectate'!$AG24*1000</f>
        <v>6934.2399456914118</v>
      </c>
      <c r="M24">
        <f>'Date colectate'!V24/'Date colectate'!$AG24*1000</f>
        <v>3863.5078886752931</v>
      </c>
      <c r="N24">
        <f>'Date colectate'!W24/'Date colectate'!$AG24*1000</f>
        <v>2632.584350318929</v>
      </c>
      <c r="O24">
        <f>'Date colectate'!X24/'Date colectate'!$AG24*1000</f>
        <v>2526.1136830648275</v>
      </c>
      <c r="P24">
        <f>'Date colectate'!Z24/'Date colectate'!$AG24*1000</f>
        <v>2536.533487355438</v>
      </c>
      <c r="Q24">
        <f>'Date colectate'!AA24/'Date colectate'!$AG24*100</f>
        <v>4.1735905381884013</v>
      </c>
      <c r="R24">
        <f>'Date colectate'!AB24/'Date colectate'!$AG24*100</f>
        <v>48.822888231659405</v>
      </c>
      <c r="S24">
        <f>'Date colectate'!AC24/'Date colectate'!$AG24*100</f>
        <v>44.732100710634604</v>
      </c>
    </row>
    <row r="25" spans="1:19" x14ac:dyDescent="0.25">
      <c r="A25" s="3" t="s">
        <v>114</v>
      </c>
      <c r="B25" s="17">
        <f>'Date colectate'!F25/'Date colectate'!$AF25*1000</f>
        <v>3708.6829843703918</v>
      </c>
      <c r="C25" s="17">
        <f>'Date colectate'!G25/'Date colectate'!$AF25*1000</f>
        <v>2662.6198761427308</v>
      </c>
      <c r="D25" s="17">
        <f>'Date colectate'!H25/'Date colectate'!$AF25*1000</f>
        <v>1250.0477735181364</v>
      </c>
      <c r="E25" s="17">
        <f>'Date colectate'!I25/'Date colectate'!$AF25*1000</f>
        <v>1887.9905632556768</v>
      </c>
      <c r="F25" s="17">
        <f>'Date colectate'!O25/'Date colectate'!$AF25*1000</f>
        <v>1305.7859038631673</v>
      </c>
      <c r="G25">
        <f>'Date colectate'!P25/'Date colectate'!$AF25*100</f>
        <v>3.5906812149808314</v>
      </c>
      <c r="H25">
        <f>'Date colectate'!Q25/'Date colectate'!$AF25*100</f>
        <v>45.593630197581838</v>
      </c>
      <c r="I25">
        <f>'Date colectate'!R25/'Date colectate'!$AF25*100</f>
        <v>42.01710409908582</v>
      </c>
      <c r="L25">
        <f>'Date colectate'!U25/'Date colectate'!$AG25*1000</f>
        <v>6969.4980262137888</v>
      </c>
      <c r="M25">
        <f>'Date colectate'!V25/'Date colectate'!$AG25*1000</f>
        <v>3867.8888637113541</v>
      </c>
      <c r="N25">
        <f>'Date colectate'!W25/'Date colectate'!$AG25*1000</f>
        <v>2660.1199775787427</v>
      </c>
      <c r="O25">
        <f>'Date colectate'!X25/'Date colectate'!$AG25*1000</f>
        <v>2542.7232286610451</v>
      </c>
      <c r="P25">
        <f>'Date colectate'!Z25/'Date colectate'!$AG25*1000</f>
        <v>2559.9246264117637</v>
      </c>
      <c r="Q25">
        <f>'Date colectate'!AA25/'Date colectate'!$AG25*100</f>
        <v>4.0466393954211339</v>
      </c>
      <c r="R25">
        <f>'Date colectate'!AB25/'Date colectate'!$AG25*100</f>
        <v>48.812508199262957</v>
      </c>
      <c r="S25">
        <f>'Date colectate'!AC25/'Date colectate'!$AG25*100</f>
        <v>44.804032645986638</v>
      </c>
    </row>
    <row r="26" spans="1:19" x14ac:dyDescent="0.25">
      <c r="A26" s="3" t="s">
        <v>115</v>
      </c>
      <c r="B26" s="17">
        <f>'Date colectate'!F26/'Date colectate'!$AF26*1000</f>
        <v>3782.2659982306104</v>
      </c>
      <c r="C26" s="17">
        <f>'Date colectate'!G26/'Date colectate'!$AF26*1000</f>
        <v>2768.1273960483632</v>
      </c>
      <c r="D26" s="17">
        <f>'Date colectate'!H26/'Date colectate'!$AF26*1000</f>
        <v>1290.5361250368624</v>
      </c>
      <c r="E26" s="17">
        <f>'Date colectate'!I26/'Date colectate'!$AF26*1000</f>
        <v>2003.9492774992627</v>
      </c>
      <c r="F26" s="17">
        <f>'Date colectate'!O26/'Date colectate'!$AF26*1000</f>
        <v>1376.6039516366855</v>
      </c>
      <c r="G26">
        <f>'Date colectate'!P26/'Date colectate'!$AF26*100</f>
        <v>3.3028605131229725</v>
      </c>
      <c r="H26">
        <f>'Date colectate'!Q26/'Date colectate'!$AF26*100</f>
        <v>44.635800648776176</v>
      </c>
      <c r="I26">
        <f>'Date colectate'!R26/'Date colectate'!$AF26*100</f>
        <v>41.262164553229134</v>
      </c>
      <c r="L26">
        <f>'Date colectate'!U26/'Date colectate'!$AG26*1000</f>
        <v>7035.9895160825772</v>
      </c>
      <c r="M26">
        <f>'Date colectate'!V26/'Date colectate'!$AG26*1000</f>
        <v>3899.1575509691856</v>
      </c>
      <c r="N26">
        <f>'Date colectate'!W26/'Date colectate'!$AG26*1000</f>
        <v>2737.4649275948818</v>
      </c>
      <c r="O26">
        <f>'Date colectate'!X26/'Date colectate'!$AG26*1000</f>
        <v>2617.0947883290364</v>
      </c>
      <c r="P26">
        <f>'Date colectate'!Z26/'Date colectate'!$AG26*1000</f>
        <v>2586.9835975556662</v>
      </c>
      <c r="Q26">
        <f>'Date colectate'!AA26/'Date colectate'!$AG26*100</f>
        <v>3.9553804129028474</v>
      </c>
      <c r="R26">
        <f>'Date colectate'!AB26/'Date colectate'!$AG26*100</f>
        <v>48.923381398064393</v>
      </c>
      <c r="S26">
        <f>'Date colectate'!AC26/'Date colectate'!$AG26*100</f>
        <v>44.977209883040011</v>
      </c>
    </row>
    <row r="27" spans="1:19" x14ac:dyDescent="0.25">
      <c r="A27" s="3" t="s">
        <v>39</v>
      </c>
      <c r="B27" s="17">
        <f>'Date colectate'!F27/'Date colectate'!$AF27*1000</f>
        <v>3839.2513191831713</v>
      </c>
      <c r="C27" s="17">
        <f>'Date colectate'!G27/'Date colectate'!$AF27*1000</f>
        <v>2950.7867774070655</v>
      </c>
      <c r="D27" s="17">
        <f>'Date colectate'!H27/'Date colectate'!$AF27*1000</f>
        <v>1326.9018717020419</v>
      </c>
      <c r="E27" s="17">
        <f>'Date colectate'!I27/'Date colectate'!$AF27*1000</f>
        <v>2167.9562717399017</v>
      </c>
      <c r="F27" s="17">
        <f>'Date colectate'!O27/'Date colectate'!$AF27*1000</f>
        <v>1313.7218712287925</v>
      </c>
      <c r="G27">
        <f>'Date colectate'!P27/'Date colectate'!$AF27*100</f>
        <v>3.1613071153072574</v>
      </c>
      <c r="H27">
        <f>'Date colectate'!Q27/'Date colectate'!$AF27*100</f>
        <v>45.00603393199404</v>
      </c>
      <c r="I27">
        <f>'Date colectate'!R27/'Date colectate'!$AF27*100</f>
        <v>41.94884172168193</v>
      </c>
      <c r="L27">
        <f>'Date colectate'!U27/'Date colectate'!$AG27*1000</f>
        <v>7035.3539083159776</v>
      </c>
      <c r="M27">
        <f>'Date colectate'!V27/'Date colectate'!$AG27*1000</f>
        <v>3871.2584289643173</v>
      </c>
      <c r="N27">
        <f>'Date colectate'!W27/'Date colectate'!$AG27*1000</f>
        <v>2755.5055638799722</v>
      </c>
      <c r="O27">
        <f>'Date colectate'!X27/'Date colectate'!$AG27*1000</f>
        <v>2640.923622261244</v>
      </c>
      <c r="P27">
        <f>'Date colectate'!Z27/'Date colectate'!$AG27*1000</f>
        <v>2601.3273029403827</v>
      </c>
      <c r="Q27">
        <f>'Date colectate'!AA27/'Date colectate'!$AG27*100</f>
        <v>3.8105204972436137</v>
      </c>
      <c r="R27">
        <f>'Date colectate'!AB27/'Date colectate'!$AG27*100</f>
        <v>48.531028589336174</v>
      </c>
      <c r="S27">
        <f>'Date colectate'!AC27/'Date colectate'!$AG27*100</f>
        <v>44.812855693886803</v>
      </c>
    </row>
    <row r="28" spans="1:19" x14ac:dyDescent="0.25">
      <c r="A28" s="3" t="s">
        <v>38</v>
      </c>
      <c r="B28" s="17">
        <f>'Date colectate'!F28/'Date colectate'!$AF28*1000</f>
        <v>3899.3066893826463</v>
      </c>
      <c r="C28" s="17">
        <f>'Date colectate'!G28/'Date colectate'!$AF28*1000</f>
        <v>3025.8962163697024</v>
      </c>
      <c r="D28" s="17">
        <f>'Date colectate'!H28/'Date colectate'!$AF28*1000</f>
        <v>1247.2823643548425</v>
      </c>
      <c r="E28" s="17">
        <f>'Date colectate'!I28/'Date colectate'!$AF28*1000</f>
        <v>2228.9486760843333</v>
      </c>
      <c r="F28" s="17">
        <f>'Date colectate'!O28/'Date colectate'!$AF28*1000</f>
        <v>1372.8449397789925</v>
      </c>
      <c r="G28">
        <f>'Date colectate'!P28/'Date colectate'!$AF28*100</f>
        <v>3.1234471498544756</v>
      </c>
      <c r="H28">
        <f>'Date colectate'!Q28/'Date colectate'!$AF28*100</f>
        <v>44.987103949267649</v>
      </c>
      <c r="I28">
        <f>'Date colectate'!R28/'Date colectate'!$AF28*100</f>
        <v>41.825796833960389</v>
      </c>
      <c r="L28">
        <f>'Date colectate'!U28/'Date colectate'!$AG28*1000</f>
        <v>7068.7276801476655</v>
      </c>
      <c r="M28">
        <f>'Date colectate'!V28/'Date colectate'!$AG28*1000</f>
        <v>3891.3065123147112</v>
      </c>
      <c r="N28">
        <f>'Date colectate'!W28/'Date colectate'!$AG28*1000</f>
        <v>2797.6030660936367</v>
      </c>
      <c r="O28">
        <f>'Date colectate'!X28/'Date colectate'!$AG28*1000</f>
        <v>2662.2823430874496</v>
      </c>
      <c r="P28">
        <f>'Date colectate'!Z28/'Date colectate'!$AG28*1000</f>
        <v>2625.9349147410117</v>
      </c>
      <c r="Q28">
        <f>'Date colectate'!AA28/'Date colectate'!$AG28*100</f>
        <v>3.6962953088832808</v>
      </c>
      <c r="R28">
        <f>'Date colectate'!AB28/'Date colectate'!$AG28*100</f>
        <v>48.648482630810648</v>
      </c>
      <c r="S28">
        <f>'Date colectate'!AC28/'Date colectate'!$AG28*100</f>
        <v>45.025823717489999</v>
      </c>
    </row>
    <row r="29" spans="1:19" x14ac:dyDescent="0.25">
      <c r="A29" s="3" t="s">
        <v>37</v>
      </c>
      <c r="B29" s="17">
        <f>'Date colectate'!F29/'Date colectate'!$AF29*1000</f>
        <v>4000.5688843258963</v>
      </c>
      <c r="C29" s="17">
        <f>'Date colectate'!G29/'Date colectate'!$AF29*1000</f>
        <v>3096.004497442415</v>
      </c>
      <c r="D29" s="17">
        <f>'Date colectate'!H29/'Date colectate'!$AF29*1000</f>
        <v>1314.9416414707098</v>
      </c>
      <c r="E29" s="17">
        <f>'Date colectate'!I29/'Date colectate'!$AF29*1000</f>
        <v>2455.3583827595485</v>
      </c>
      <c r="F29" s="17">
        <f>'Date colectate'!O29/'Date colectate'!$AF29*1000</f>
        <v>1374.9282908856876</v>
      </c>
      <c r="G29">
        <f>'Date colectate'!P29/'Date colectate'!$AF29*100</f>
        <v>2.9689249331273602</v>
      </c>
      <c r="H29">
        <f>'Date colectate'!Q29/'Date colectate'!$AF29*100</f>
        <v>45.448494419857703</v>
      </c>
      <c r="I29">
        <f>'Date colectate'!R29/'Date colectate'!$AF29*100</f>
        <v>42.407740657703066</v>
      </c>
      <c r="L29">
        <f>'Date colectate'!U29/'Date colectate'!$AG29*1000</f>
        <v>7091.7725829670717</v>
      </c>
      <c r="M29">
        <f>'Date colectate'!V29/'Date colectate'!$AG29*1000</f>
        <v>3897.8413281165176</v>
      </c>
      <c r="N29">
        <f>'Date colectate'!W29/'Date colectate'!$AG29*1000</f>
        <v>2835.5662002428799</v>
      </c>
      <c r="O29">
        <f>'Date colectate'!X29/'Date colectate'!$AG29*1000</f>
        <v>2706.970947953821</v>
      </c>
      <c r="P29">
        <f>'Date colectate'!Z29/'Date colectate'!$AG29*1000</f>
        <v>2650.2411579199224</v>
      </c>
      <c r="Q29">
        <f>'Date colectate'!AA29/'Date colectate'!$AG29*100</f>
        <v>3.6690158756328342</v>
      </c>
      <c r="R29">
        <f>'Date colectate'!AB29/'Date colectate'!$AG29*100</f>
        <v>48.831305819054784</v>
      </c>
      <c r="S29">
        <f>'Date colectate'!AC29/'Date colectate'!$AG29*100</f>
        <v>45.178940156745739</v>
      </c>
    </row>
    <row r="30" spans="1:19" x14ac:dyDescent="0.25">
      <c r="A30" s="3" t="s">
        <v>36</v>
      </c>
      <c r="B30" s="17">
        <f>'Date colectate'!F30/'Date colectate'!$AF30*1000</f>
        <v>4137.3357633824289</v>
      </c>
      <c r="C30" s="17">
        <f>'Date colectate'!G30/'Date colectate'!$AF30*1000</f>
        <v>3175.9451955611698</v>
      </c>
      <c r="D30" s="17">
        <f>'Date colectate'!H30/'Date colectate'!$AF30*1000</f>
        <v>1493.9534491724839</v>
      </c>
      <c r="E30" s="17">
        <f>'Date colectate'!I30/'Date colectate'!$AF30*1000</f>
        <v>2601.3480834631841</v>
      </c>
      <c r="F30" s="17">
        <f>'Date colectate'!O30/'Date colectate'!$AF30*1000</f>
        <v>1425.4191691032602</v>
      </c>
      <c r="G30">
        <f>'Date colectate'!P30/'Date colectate'!$AF30*100</f>
        <v>2.7869585662582641</v>
      </c>
      <c r="H30">
        <f>'Date colectate'!Q30/'Date colectate'!$AF30*100</f>
        <v>45.103716040526784</v>
      </c>
      <c r="I30">
        <f>'Date colectate'!R30/'Date colectate'!$AF30*100</f>
        <v>42.192254170621247</v>
      </c>
      <c r="L30">
        <f>'Date colectate'!U30/'Date colectate'!$AG30*1000</f>
        <v>7116.3501861138084</v>
      </c>
      <c r="M30">
        <f>'Date colectate'!V30/'Date colectate'!$AG30*1000</f>
        <v>3909.2680832269011</v>
      </c>
      <c r="N30">
        <f>'Date colectate'!W30/'Date colectate'!$AG30*1000</f>
        <v>2846.9981225859251</v>
      </c>
      <c r="O30">
        <f>'Date colectate'!X30/'Date colectate'!$AG30*1000</f>
        <v>2710.6417760601826</v>
      </c>
      <c r="P30">
        <f>'Date colectate'!Z30/'Date colectate'!$AG30*1000</f>
        <v>2684.3323890337142</v>
      </c>
      <c r="Q30">
        <f>'Date colectate'!AA30/'Date colectate'!$AG30*100</f>
        <v>3.6095673668516524</v>
      </c>
      <c r="R30">
        <f>'Date colectate'!AB30/'Date colectate'!$AG30*100</f>
        <v>48.779963093976889</v>
      </c>
      <c r="S30">
        <f>'Date colectate'!AC30/'Date colectate'!$AG30*100</f>
        <v>45.218063341352988</v>
      </c>
    </row>
    <row r="31" spans="1:19" x14ac:dyDescent="0.25">
      <c r="A31" s="3" t="s">
        <v>35</v>
      </c>
      <c r="B31" s="17">
        <f>'Date colectate'!F31/'Date colectate'!$AF31*1000</f>
        <v>4300.6358956863578</v>
      </c>
      <c r="C31" s="17">
        <f>'Date colectate'!G31/'Date colectate'!$AF31*1000</f>
        <v>3368.5558742087651</v>
      </c>
      <c r="D31" s="17">
        <f>'Date colectate'!H31/'Date colectate'!$AF31*1000</f>
        <v>1371.7939895694112</v>
      </c>
      <c r="E31" s="17">
        <f>'Date colectate'!I31/'Date colectate'!$AF31*1000</f>
        <v>2532.8294111204691</v>
      </c>
      <c r="F31" s="17">
        <f>'Date colectate'!O31/'Date colectate'!$AF31*1000</f>
        <v>1619.6585876932234</v>
      </c>
      <c r="G31">
        <f>'Date colectate'!P31/'Date colectate'!$AF31*100</f>
        <v>2.72831330147232</v>
      </c>
      <c r="H31">
        <f>'Date colectate'!Q31/'Date colectate'!$AF31*100</f>
        <v>46.124486684571124</v>
      </c>
      <c r="I31">
        <f>'Date colectate'!R31/'Date colectate'!$AF31*100</f>
        <v>43.328329002600377</v>
      </c>
      <c r="L31">
        <f>'Date colectate'!U31/'Date colectate'!$AG31*1000</f>
        <v>7121.7502121153166</v>
      </c>
      <c r="M31">
        <f>'Date colectate'!V31/'Date colectate'!$AG31*1000</f>
        <v>3897.2436886971591</v>
      </c>
      <c r="N31">
        <f>'Date colectate'!W31/'Date colectate'!$AG31*1000</f>
        <v>2867.562778376478</v>
      </c>
      <c r="O31">
        <f>'Date colectate'!X31/'Date colectate'!$AG31*1000</f>
        <v>2720.6952219040427</v>
      </c>
      <c r="P31">
        <f>'Date colectate'!Z31/'Date colectate'!$AG31*1000</f>
        <v>2714.984598987247</v>
      </c>
      <c r="Q31">
        <f>'Date colectate'!AA31/'Date colectate'!$AG31*100</f>
        <v>3.5928256245230941</v>
      </c>
      <c r="R31">
        <f>'Date colectate'!AB31/'Date colectate'!$AG31*100</f>
        <v>48.667194055632699</v>
      </c>
      <c r="S31">
        <f>'Date colectate'!AC31/'Date colectate'!$AG31*100</f>
        <v>45.184254139670912</v>
      </c>
    </row>
    <row r="32" spans="1:19" x14ac:dyDescent="0.25">
      <c r="A32" s="3" t="s">
        <v>34</v>
      </c>
      <c r="B32" s="17">
        <f>'Date colectate'!F32/'Date colectate'!$AF32*1000</f>
        <v>4403.5170526850388</v>
      </c>
      <c r="C32" s="17">
        <f>'Date colectate'!G32/'Date colectate'!$AF32*1000</f>
        <v>3444.8468800792425</v>
      </c>
      <c r="D32" s="17">
        <f>'Date colectate'!H32/'Date colectate'!$AF32*1000</f>
        <v>1327.1717713101623</v>
      </c>
      <c r="E32" s="17">
        <f>'Date colectate'!I32/'Date colectate'!$AF32*1000</f>
        <v>2533.7792324474472</v>
      </c>
      <c r="F32" s="17">
        <f>'Date colectate'!O32/'Date colectate'!$AF32*1000</f>
        <v>1847.3007144013268</v>
      </c>
      <c r="G32">
        <f>'Date colectate'!P32/'Date colectate'!$AF32*100</f>
        <v>2.6798530296877319</v>
      </c>
      <c r="H32">
        <f>'Date colectate'!Q32/'Date colectate'!$AF32*100</f>
        <v>45.770726700543626</v>
      </c>
      <c r="I32">
        <f>'Date colectate'!R32/'Date colectate'!$AF32*100</f>
        <v>42.974569018572886</v>
      </c>
      <c r="L32">
        <f>'Date colectate'!U32/'Date colectate'!$AG32*1000</f>
        <v>7085.7070984973698</v>
      </c>
      <c r="M32">
        <f>'Date colectate'!V32/'Date colectate'!$AG32*1000</f>
        <v>3879.6530993723786</v>
      </c>
      <c r="N32">
        <f>'Date colectate'!W32/'Date colectate'!$AG32*1000</f>
        <v>2860.6190987408154</v>
      </c>
      <c r="O32">
        <f>'Date colectate'!X32/'Date colectate'!$AG32*1000</f>
        <v>2712.1416466829728</v>
      </c>
      <c r="P32">
        <f>'Date colectate'!Z32/'Date colectate'!$AG32*1000</f>
        <v>2733.5457541364626</v>
      </c>
      <c r="Q32">
        <f>'Date colectate'!AA32/'Date colectate'!$AG32*100</f>
        <v>3.6454547676761533</v>
      </c>
      <c r="R32">
        <f>'Date colectate'!AB32/'Date colectate'!$AG32*100</f>
        <v>48.731299428151246</v>
      </c>
      <c r="S32">
        <f>'Date colectate'!AC32/'Date colectate'!$AG32*100</f>
        <v>45.107981787442682</v>
      </c>
    </row>
    <row r="33" spans="1:19" x14ac:dyDescent="0.25">
      <c r="A33" s="3" t="s">
        <v>33</v>
      </c>
      <c r="B33" s="17">
        <f>'Date colectate'!F33/'Date colectate'!$AF33*1000</f>
        <v>4464.1332953546744</v>
      </c>
      <c r="C33" s="17">
        <f>'Date colectate'!G33/'Date colectate'!$AF33*1000</f>
        <v>3510.2651932894637</v>
      </c>
      <c r="D33" s="17">
        <f>'Date colectate'!H33/'Date colectate'!$AF33*1000</f>
        <v>1330.8257680331681</v>
      </c>
      <c r="E33" s="17">
        <f>'Date colectate'!I33/'Date colectate'!$AF33*1000</f>
        <v>2597.3361379112225</v>
      </c>
      <c r="F33" s="17">
        <f>'Date colectate'!O33/'Date colectate'!$AF33*1000</f>
        <v>2069.7346606387723</v>
      </c>
      <c r="G33">
        <f>'Date colectate'!P33/'Date colectate'!$AF33*100</f>
        <v>2.5854702415296638</v>
      </c>
      <c r="H33">
        <f>'Date colectate'!Q33/'Date colectate'!$AF33*100</f>
        <v>45.905486698948529</v>
      </c>
      <c r="I33">
        <f>'Date colectate'!R33/'Date colectate'!$AF33*100</f>
        <v>43.139861280513784</v>
      </c>
      <c r="L33">
        <f>'Date colectate'!U33/'Date colectate'!$AG33*1000</f>
        <v>7035.6033069030118</v>
      </c>
      <c r="M33">
        <f>'Date colectate'!V33/'Date colectate'!$AG33*1000</f>
        <v>3857.6467445840212</v>
      </c>
      <c r="N33">
        <f>'Date colectate'!W33/'Date colectate'!$AG33*1000</f>
        <v>2822.1215323163883</v>
      </c>
      <c r="O33">
        <f>'Date colectate'!X33/'Date colectate'!$AG33*1000</f>
        <v>2685.5181968284983</v>
      </c>
      <c r="P33">
        <f>'Date colectate'!Z33/'Date colectate'!$AG33*1000</f>
        <v>2746.4846360014649</v>
      </c>
      <c r="Q33">
        <f>'Date colectate'!AA33/'Date colectate'!$AG33*100</f>
        <v>3.7256870506327875</v>
      </c>
      <c r="R33">
        <f>'Date colectate'!AB33/'Date colectate'!$AG33*100</f>
        <v>48.814129225198464</v>
      </c>
      <c r="S33">
        <f>'Date colectate'!AC33/'Date colectate'!$AG33*100</f>
        <v>45.115843801014123</v>
      </c>
    </row>
    <row r="34" spans="1:19" x14ac:dyDescent="0.25">
      <c r="A34" s="3" t="s">
        <v>32</v>
      </c>
      <c r="B34" s="17">
        <f>'Date colectate'!F34/'Date colectate'!$AF34*1000</f>
        <v>4397.0181883692794</v>
      </c>
      <c r="C34" s="17">
        <f>'Date colectate'!G34/'Date colectate'!$AF34*1000</f>
        <v>3146.3858193530486</v>
      </c>
      <c r="D34" s="17">
        <f>'Date colectate'!H34/'Date colectate'!$AF34*1000</f>
        <v>1264.1342691664415</v>
      </c>
      <c r="E34" s="17">
        <f>'Date colectate'!I34/'Date colectate'!$AF34*1000</f>
        <v>2153.8476520181034</v>
      </c>
      <c r="F34" s="17">
        <f>'Date colectate'!O34/'Date colectate'!$AF34*1000</f>
        <v>2355.9914986232739</v>
      </c>
      <c r="G34">
        <f>'Date colectate'!P34/'Date colectate'!$AF34*100</f>
        <v>2.6731133005645678</v>
      </c>
      <c r="H34">
        <f>'Date colectate'!Q34/'Date colectate'!$AF34*100</f>
        <v>45.929831993124893</v>
      </c>
      <c r="I34">
        <f>'Date colectate'!R34/'Date colectate'!$AF34*100</f>
        <v>43.125254104007972</v>
      </c>
      <c r="L34">
        <f>'Date colectate'!U34/'Date colectate'!$AG34*1000</f>
        <v>6906.0376203316646</v>
      </c>
      <c r="M34">
        <f>'Date colectate'!V34/'Date colectate'!$AG34*1000</f>
        <v>3841.2999612520302</v>
      </c>
      <c r="N34">
        <f>'Date colectate'!W34/'Date colectate'!$AG34*1000</f>
        <v>2651.6971806537072</v>
      </c>
      <c r="O34">
        <f>'Date colectate'!X34/'Date colectate'!$AG34*1000</f>
        <v>2562.6430948142197</v>
      </c>
      <c r="P34">
        <f>'Date colectate'!Z34/'Date colectate'!$AG34*1000</f>
        <v>2742.6120025155237</v>
      </c>
      <c r="Q34">
        <f>'Date colectate'!AA34/'Date colectate'!$AG34*100</f>
        <v>3.9674760883913986</v>
      </c>
      <c r="R34">
        <f>'Date colectate'!AB34/'Date colectate'!$AG34*100</f>
        <v>48.729326913343101</v>
      </c>
      <c r="S34">
        <f>'Date colectate'!AC34/'Date colectate'!$AG34*100</f>
        <v>44.848309894683837</v>
      </c>
    </row>
    <row r="35" spans="1:19" x14ac:dyDescent="0.25">
      <c r="A35" s="3" t="s">
        <v>31</v>
      </c>
      <c r="B35" s="17">
        <f>'Date colectate'!F35/'Date colectate'!$AF35*1000</f>
        <v>4104.1394226794237</v>
      </c>
      <c r="C35" s="17">
        <f>'Date colectate'!G35/'Date colectate'!$AF35*1000</f>
        <v>3092.7300933597326</v>
      </c>
      <c r="D35" s="17">
        <f>'Date colectate'!H35/'Date colectate'!$AF35*1000</f>
        <v>1243.666308061187</v>
      </c>
      <c r="E35" s="17">
        <f>'Date colectate'!I35/'Date colectate'!$AF35*1000</f>
        <v>1930.3297555954439</v>
      </c>
      <c r="F35" s="17">
        <f>'Date colectate'!O35/'Date colectate'!$AF35*1000</f>
        <v>1629.8839204336141</v>
      </c>
      <c r="G35">
        <f>'Date colectate'!P35/'Date colectate'!$AF35*100</f>
        <v>2.8962407089136213</v>
      </c>
      <c r="H35">
        <f>'Date colectate'!Q35/'Date colectate'!$AF35*100</f>
        <v>46.574681670367688</v>
      </c>
      <c r="I35">
        <f>'Date colectate'!R35/'Date colectate'!$AF35*100</f>
        <v>43.487641320157394</v>
      </c>
      <c r="L35">
        <f>'Date colectate'!U35/'Date colectate'!$AG35*1000</f>
        <v>6589.2526737588214</v>
      </c>
      <c r="M35">
        <f>'Date colectate'!V35/'Date colectate'!$AG35*1000</f>
        <v>3755.4897631678878</v>
      </c>
      <c r="N35">
        <f>'Date colectate'!W35/'Date colectate'!$AG35*1000</f>
        <v>2374.8843944605464</v>
      </c>
      <c r="O35">
        <f>'Date colectate'!X35/'Date colectate'!$AG35*1000</f>
        <v>2326.0426113205945</v>
      </c>
      <c r="P35">
        <f>'Date colectate'!Z35/'Date colectate'!$AG35*1000</f>
        <v>2670.5264061227372</v>
      </c>
      <c r="Q35">
        <f>'Date colectate'!AA35/'Date colectate'!$AG35*100</f>
        <v>4.3632865269556911</v>
      </c>
      <c r="R35">
        <f>'Date colectate'!AB35/'Date colectate'!$AG35*100</f>
        <v>47.985757195761728</v>
      </c>
      <c r="S35">
        <f>'Date colectate'!AC35/'Date colectate'!$AG35*100</f>
        <v>43.670163542839461</v>
      </c>
    </row>
    <row r="36" spans="1:19" x14ac:dyDescent="0.25">
      <c r="A36" s="3" t="s">
        <v>30</v>
      </c>
      <c r="B36" s="17">
        <f>'Date colectate'!F36/'Date colectate'!$AF36*1000</f>
        <v>4117.7791508828886</v>
      </c>
      <c r="C36" s="17">
        <f>'Date colectate'!G36/'Date colectate'!$AF36*1000</f>
        <v>3108.5126483039135</v>
      </c>
      <c r="D36" s="17">
        <f>'Date colectate'!H36/'Date colectate'!$AF36*1000</f>
        <v>1214.2733787045095</v>
      </c>
      <c r="E36" s="17">
        <f>'Date colectate'!I36/'Date colectate'!$AF36*1000</f>
        <v>1863.892342036243</v>
      </c>
      <c r="F36" s="17">
        <f>'Date colectate'!O36/'Date colectate'!$AF36*1000</f>
        <v>1731.252345245591</v>
      </c>
      <c r="G36">
        <f>'Date colectate'!P36/'Date colectate'!$AF36*100</f>
        <v>2.8913484104188347</v>
      </c>
      <c r="H36">
        <f>'Date colectate'!Q36/'Date colectate'!$AF36*100</f>
        <v>46.129482507342118</v>
      </c>
      <c r="I36">
        <f>'Date colectate'!R36/'Date colectate'!$AF36*100</f>
        <v>43.008196067668315</v>
      </c>
      <c r="L36">
        <f>'Date colectate'!U36/'Date colectate'!$AG36*1000</f>
        <v>6566.7806218140013</v>
      </c>
      <c r="M36">
        <f>'Date colectate'!V36/'Date colectate'!$AG36*1000</f>
        <v>3753.1657390071809</v>
      </c>
      <c r="N36">
        <f>'Date colectate'!W36/'Date colectate'!$AG36*1000</f>
        <v>2359.3197446884096</v>
      </c>
      <c r="O36">
        <f>'Date colectate'!X36/'Date colectate'!$AG36*1000</f>
        <v>2270.8114945269967</v>
      </c>
      <c r="P36">
        <f>'Date colectate'!Z36/'Date colectate'!$AG36*1000</f>
        <v>2662.3782942436842</v>
      </c>
      <c r="Q36">
        <f>'Date colectate'!AA36/'Date colectate'!$AG36*100</f>
        <v>4.6292082694304311</v>
      </c>
      <c r="R36">
        <f>'Date colectate'!AB36/'Date colectate'!$AG36*100</f>
        <v>47.936074886609298</v>
      </c>
      <c r="S36">
        <f>'Date colectate'!AC36/'Date colectate'!$AG36*100</f>
        <v>43.356666046159667</v>
      </c>
    </row>
    <row r="37" spans="1:19" x14ac:dyDescent="0.25">
      <c r="A37" s="3" t="s">
        <v>29</v>
      </c>
      <c r="B37" s="17">
        <f>'Date colectate'!F37/'Date colectate'!$AF37*1000</f>
        <v>4208.1626360504806</v>
      </c>
      <c r="C37" s="17">
        <f>'Date colectate'!G37/'Date colectate'!$AF37*1000</f>
        <v>3148.4663757448161</v>
      </c>
      <c r="D37" s="17">
        <f>'Date colectate'!H37/'Date colectate'!$AF37*1000</f>
        <v>1303.4578719760559</v>
      </c>
      <c r="E37" s="17">
        <f>'Date colectate'!I37/'Date colectate'!$AF37*1000</f>
        <v>1952.4495960218862</v>
      </c>
      <c r="F37" s="17">
        <f>'Date colectate'!O37/'Date colectate'!$AF37*1000</f>
        <v>1826.5427564779866</v>
      </c>
      <c r="G37">
        <f>'Date colectate'!P37/'Date colectate'!$AF37*100</f>
        <v>3.1962779809342754</v>
      </c>
      <c r="H37">
        <f>'Date colectate'!Q37/'Date colectate'!$AF37*100</f>
        <v>46.878743720369378</v>
      </c>
      <c r="I37">
        <f>'Date colectate'!R37/'Date colectate'!$AF37*100</f>
        <v>43.378058312679457</v>
      </c>
      <c r="L37">
        <f>'Date colectate'!U37/'Date colectate'!$AG37*1000</f>
        <v>6581.4321850757742</v>
      </c>
      <c r="M37">
        <f>'Date colectate'!V37/'Date colectate'!$AG37*1000</f>
        <v>3745.0489285319532</v>
      </c>
      <c r="N37">
        <f>'Date colectate'!W37/'Date colectate'!$AG37*1000</f>
        <v>2416.5551064453466</v>
      </c>
      <c r="O37">
        <f>'Date colectate'!X37/'Date colectate'!$AG37*1000</f>
        <v>2328.7965357372891</v>
      </c>
      <c r="P37">
        <f>'Date colectate'!Z37/'Date colectate'!$AG37*1000</f>
        <v>2673.0018281560206</v>
      </c>
      <c r="Q37">
        <f>'Date colectate'!AA37/'Date colectate'!$AG37*100</f>
        <v>4.7704032800887584</v>
      </c>
      <c r="R37">
        <f>'Date colectate'!AB37/'Date colectate'!$AG37*100</f>
        <v>47.754093342091487</v>
      </c>
      <c r="S37">
        <f>'Date colectate'!AC37/'Date colectate'!$AG37*100</f>
        <v>43.036803075231255</v>
      </c>
    </row>
    <row r="38" spans="1:19" x14ac:dyDescent="0.25">
      <c r="A38" s="3" t="s">
        <v>28</v>
      </c>
      <c r="B38" s="17">
        <f>'Date colectate'!F38/'Date colectate'!$AF38*1000</f>
        <v>4235.0879639267378</v>
      </c>
      <c r="C38" s="17">
        <f>'Date colectate'!G38/'Date colectate'!$AF38*1000</f>
        <v>3098.8037770087944</v>
      </c>
      <c r="D38" s="17">
        <f>'Date colectate'!H38/'Date colectate'!$AF38*1000</f>
        <v>1335.2193500999635</v>
      </c>
      <c r="E38" s="17">
        <f>'Date colectate'!I38/'Date colectate'!$AF38*1000</f>
        <v>1987.2207798329098</v>
      </c>
      <c r="F38" s="17">
        <f>'Date colectate'!O38/'Date colectate'!$AF38*1000</f>
        <v>2122.122367857718</v>
      </c>
      <c r="G38">
        <f>'Date colectate'!P38/'Date colectate'!$AF38*100</f>
        <v>3.2453759529916382</v>
      </c>
      <c r="H38">
        <f>'Date colectate'!Q38/'Date colectate'!$AF38*100</f>
        <v>46.348485622149866</v>
      </c>
      <c r="I38">
        <f>'Date colectate'!R38/'Date colectate'!$AF38*100</f>
        <v>42.734874878728014</v>
      </c>
      <c r="L38">
        <f>'Date colectate'!U38/'Date colectate'!$AG38*1000</f>
        <v>6611.1957374085223</v>
      </c>
      <c r="M38">
        <f>'Date colectate'!V38/'Date colectate'!$AG38*1000</f>
        <v>3756.2428392139213</v>
      </c>
      <c r="N38">
        <f>'Date colectate'!W38/'Date colectate'!$AG38*1000</f>
        <v>2477.579757765106</v>
      </c>
      <c r="O38">
        <f>'Date colectate'!X38/'Date colectate'!$AG38*1000</f>
        <v>2371.5196890910925</v>
      </c>
      <c r="P38">
        <f>'Date colectate'!Z38/'Date colectate'!$AG38*1000</f>
        <v>2678.5716954164473</v>
      </c>
      <c r="Q38">
        <f>'Date colectate'!AA38/'Date colectate'!$AG38*100</f>
        <v>4.8684730051497427</v>
      </c>
      <c r="R38">
        <f>'Date colectate'!AB38/'Date colectate'!$AG38*100</f>
        <v>47.788740719930786</v>
      </c>
      <c r="S38">
        <f>'Date colectate'!AC38/'Date colectate'!$AG38*100</f>
        <v>43.003828326370304</v>
      </c>
    </row>
    <row r="39" spans="1:19" x14ac:dyDescent="0.25">
      <c r="A39" s="3" t="s">
        <v>27</v>
      </c>
      <c r="B39" s="17">
        <f>'Date colectate'!F39/'Date colectate'!$AF39*1000</f>
        <v>4056.5212163975975</v>
      </c>
      <c r="C39" s="17">
        <f>'Date colectate'!G39/'Date colectate'!$AF39*1000</f>
        <v>3029.2717106157866</v>
      </c>
      <c r="D39" s="17">
        <f>'Date colectate'!H39/'Date colectate'!$AF39*1000</f>
        <v>1362.7068768761076</v>
      </c>
      <c r="E39" s="17">
        <f>'Date colectate'!I39/'Date colectate'!$AF39*1000</f>
        <v>2113.0414473152568</v>
      </c>
      <c r="F39" s="17">
        <f>'Date colectate'!O39/'Date colectate'!$AF39*1000</f>
        <v>1920.1288219375717</v>
      </c>
      <c r="G39">
        <f>'Date colectate'!P39/'Date colectate'!$AF39*100</f>
        <v>3.3457043914957025</v>
      </c>
      <c r="H39">
        <f>'Date colectate'!Q39/'Date colectate'!$AF39*100</f>
        <v>44.336742436934209</v>
      </c>
      <c r="I39">
        <f>'Date colectate'!R39/'Date colectate'!$AF39*100</f>
        <v>40.986110645745583</v>
      </c>
      <c r="L39">
        <f>'Date colectate'!U39/'Date colectate'!$AG39*1000</f>
        <v>6637.8252879686388</v>
      </c>
      <c r="M39">
        <f>'Date colectate'!V39/'Date colectate'!$AG39*1000</f>
        <v>3761.3540404395194</v>
      </c>
      <c r="N39">
        <f>'Date colectate'!W39/'Date colectate'!$AG39*1000</f>
        <v>2536.3723220331381</v>
      </c>
      <c r="O39">
        <f>'Date colectate'!X39/'Date colectate'!$AG39*1000</f>
        <v>2437.2330936115163</v>
      </c>
      <c r="P39">
        <f>'Date colectate'!Z39/'Date colectate'!$AG39*1000</f>
        <v>2680.5282978092337</v>
      </c>
      <c r="Q39">
        <f>'Date colectate'!AA39/'Date colectate'!$AG39*100</f>
        <v>4.9350546081811784</v>
      </c>
      <c r="R39">
        <f>'Date colectate'!AB39/'Date colectate'!$AG39*100</f>
        <v>47.618429114736699</v>
      </c>
      <c r="S39">
        <f>'Date colectate'!AC39/'Date colectate'!$AG39*100</f>
        <v>42.74557339078072</v>
      </c>
    </row>
    <row r="40" spans="1:19" x14ac:dyDescent="0.25">
      <c r="A40" s="3" t="s">
        <v>26</v>
      </c>
      <c r="B40" s="17">
        <f>'Date colectate'!F40/'Date colectate'!$AF40*1000</f>
        <v>4076.8516675306037</v>
      </c>
      <c r="C40" s="17">
        <f>'Date colectate'!G40/'Date colectate'!$AF40*1000</f>
        <v>3016.7462605963728</v>
      </c>
      <c r="D40" s="17">
        <f>'Date colectate'!H40/'Date colectate'!$AF40*1000</f>
        <v>1495.3721862084053</v>
      </c>
      <c r="E40" s="17">
        <f>'Date colectate'!I40/'Date colectate'!$AF40*1000</f>
        <v>2212.1856565365897</v>
      </c>
      <c r="F40" s="17">
        <f>'Date colectate'!O40/'Date colectate'!$AF40*1000</f>
        <v>1917.9509112732992</v>
      </c>
      <c r="G40">
        <f>'Date colectate'!P40/'Date colectate'!$AF40*100</f>
        <v>3.1436810040858001</v>
      </c>
      <c r="H40">
        <f>'Date colectate'!Q40/'Date colectate'!$AF40*100</f>
        <v>44.686587815131844</v>
      </c>
      <c r="I40">
        <f>'Date colectate'!R40/'Date colectate'!$AF40*100</f>
        <v>41.533052011660196</v>
      </c>
      <c r="L40">
        <f>'Date colectate'!U40/'Date colectate'!$AG40*1000</f>
        <v>6696.081586754849</v>
      </c>
      <c r="M40">
        <f>'Date colectate'!V40/'Date colectate'!$AG40*1000</f>
        <v>3768.0531219337236</v>
      </c>
      <c r="N40">
        <f>'Date colectate'!W40/'Date colectate'!$AG40*1000</f>
        <v>2659.5184075047032</v>
      </c>
      <c r="O40">
        <f>'Date colectate'!X40/'Date colectate'!$AG40*1000</f>
        <v>2546.2956911387987</v>
      </c>
      <c r="P40">
        <f>'Date colectate'!Z40/'Date colectate'!$AG40*1000</f>
        <v>2695.6963307965366</v>
      </c>
      <c r="Q40">
        <f>'Date colectate'!AA40/'Date colectate'!$AG40*100</f>
        <v>4.9689609048993351</v>
      </c>
      <c r="R40">
        <f>'Date colectate'!AB40/'Date colectate'!$AG40*100</f>
        <v>47.522925151842308</v>
      </c>
      <c r="S40">
        <f>'Date colectate'!AC40/'Date colectate'!$AG40*100</f>
        <v>42.651466545788189</v>
      </c>
    </row>
    <row r="41" spans="1:19" x14ac:dyDescent="0.25">
      <c r="A41" s="3" t="s">
        <v>25</v>
      </c>
      <c r="B41" s="17">
        <f>'Date colectate'!F41/'Date colectate'!$AF41*1000</f>
        <v>4050.8376632356722</v>
      </c>
      <c r="C41" s="17">
        <f>'Date colectate'!G41/'Date colectate'!$AF41*1000</f>
        <v>3016.6643617756881</v>
      </c>
      <c r="D41" s="17">
        <f>'Date colectate'!H41/'Date colectate'!$AF41*1000</f>
        <v>1523.8210482644172</v>
      </c>
      <c r="E41" s="17">
        <f>'Date colectate'!I41/'Date colectate'!$AF41*1000</f>
        <v>2214.7697413912324</v>
      </c>
      <c r="F41" s="17">
        <f>'Date colectate'!O41/'Date colectate'!$AF41*1000</f>
        <v>1970.326175000494</v>
      </c>
      <c r="G41">
        <f>'Date colectate'!P41/'Date colectate'!$AF41*100</f>
        <v>3.1906276547405019</v>
      </c>
      <c r="H41">
        <f>'Date colectate'!Q41/'Date colectate'!$AF41*100</f>
        <v>44.14524764407215</v>
      </c>
      <c r="I41">
        <f>'Date colectate'!R41/'Date colectate'!$AF41*100</f>
        <v>40.979315249817255</v>
      </c>
      <c r="L41">
        <f>'Date colectate'!U41/'Date colectate'!$AG41*1000</f>
        <v>6720.8548003289716</v>
      </c>
      <c r="M41">
        <f>'Date colectate'!V41/'Date colectate'!$AG41*1000</f>
        <v>3770.0246027866924</v>
      </c>
      <c r="N41">
        <f>'Date colectate'!W41/'Date colectate'!$AG41*1000</f>
        <v>2706.1929824748336</v>
      </c>
      <c r="O41">
        <f>'Date colectate'!X41/'Date colectate'!$AG41*1000</f>
        <v>2571.1718905665371</v>
      </c>
      <c r="P41">
        <f>'Date colectate'!Z41/'Date colectate'!$AG41*1000</f>
        <v>2702.2262150356314</v>
      </c>
      <c r="Q41">
        <f>'Date colectate'!AA41/'Date colectate'!$AG41*100</f>
        <v>4.9035090670166026</v>
      </c>
      <c r="R41">
        <f>'Date colectate'!AB41/'Date colectate'!$AG41*100</f>
        <v>47.436815224593474</v>
      </c>
      <c r="S41">
        <f>'Date colectate'!AC41/'Date colectate'!$AG41*100</f>
        <v>42.614589880237418</v>
      </c>
    </row>
    <row r="42" spans="1:19" x14ac:dyDescent="0.25">
      <c r="A42" s="3" t="s">
        <v>24</v>
      </c>
      <c r="B42" s="17">
        <f>'Date colectate'!F42/'Date colectate'!$AF42*1000</f>
        <v>4136.2585692553885</v>
      </c>
      <c r="C42" s="17">
        <f>'Date colectate'!G42/'Date colectate'!$AF42*1000</f>
        <v>3039.7988817986052</v>
      </c>
      <c r="D42" s="17">
        <f>'Date colectate'!H42/'Date colectate'!$AF42*1000</f>
        <v>1604.4411956457316</v>
      </c>
      <c r="E42" s="17">
        <f>'Date colectate'!I42/'Date colectate'!$AF42*1000</f>
        <v>2278.3353418811862</v>
      </c>
      <c r="F42" s="17">
        <f>'Date colectate'!O42/'Date colectate'!$AF42*1000</f>
        <v>1958.2600707272261</v>
      </c>
      <c r="G42">
        <f>'Date colectate'!P42/'Date colectate'!$AF42*100</f>
        <v>3.1708714463520167</v>
      </c>
      <c r="H42">
        <f>'Date colectate'!Q42/'Date colectate'!$AF42*100</f>
        <v>43.626647173874389</v>
      </c>
      <c r="I42">
        <f>'Date colectate'!R42/'Date colectate'!$AF42*100</f>
        <v>40.460714779619494</v>
      </c>
      <c r="L42">
        <f>'Date colectate'!U42/'Date colectate'!$AG42*1000</f>
        <v>6753.9987411028469</v>
      </c>
      <c r="M42">
        <f>'Date colectate'!V42/'Date colectate'!$AG42*1000</f>
        <v>3781.877105860101</v>
      </c>
      <c r="N42">
        <f>'Date colectate'!W42/'Date colectate'!$AG42*1000</f>
        <v>2764.3911357022948</v>
      </c>
      <c r="O42">
        <f>'Date colectate'!X42/'Date colectate'!$AG42*1000</f>
        <v>2617.522234084131</v>
      </c>
      <c r="P42">
        <f>'Date colectate'!Z42/'Date colectate'!$AG42*1000</f>
        <v>2715.4317939077637</v>
      </c>
      <c r="Q42">
        <f>'Date colectate'!AA42/'Date colectate'!$AG42*100</f>
        <v>4.8863846383039826</v>
      </c>
      <c r="R42">
        <f>'Date colectate'!AB42/'Date colectate'!$AG42*100</f>
        <v>47.416817185986837</v>
      </c>
      <c r="S42">
        <f>'Date colectate'!AC42/'Date colectate'!$AG42*100</f>
        <v>42.610417557944501</v>
      </c>
    </row>
    <row r="43" spans="1:19" x14ac:dyDescent="0.25">
      <c r="A43" s="3" t="s">
        <v>23</v>
      </c>
      <c r="B43" s="17">
        <f>'Date colectate'!F43/'Date colectate'!$AF43*1000</f>
        <v>4143.0541817292487</v>
      </c>
      <c r="C43" s="17">
        <f>'Date colectate'!G43/'Date colectate'!$AF43*1000</f>
        <v>3069.920085390112</v>
      </c>
      <c r="D43" s="17">
        <f>'Date colectate'!H43/'Date colectate'!$AF43*1000</f>
        <v>1697.5443411723122</v>
      </c>
      <c r="E43" s="17">
        <f>'Date colectate'!I43/'Date colectate'!$AF43*1000</f>
        <v>2360.5652936324755</v>
      </c>
      <c r="F43" s="17">
        <f>'Date colectate'!O43/'Date colectate'!$AF43*1000</f>
        <v>1871.1118240155727</v>
      </c>
      <c r="G43">
        <f>'Date colectate'!P43/'Date colectate'!$AF43*100</f>
        <v>3.1783657259298201</v>
      </c>
      <c r="H43">
        <f>'Date colectate'!Q43/'Date colectate'!$AF43*100</f>
        <v>44.269386793246809</v>
      </c>
      <c r="I43">
        <f>'Date colectate'!R43/'Date colectate'!$AF43*100</f>
        <v>41.100922518176588</v>
      </c>
      <c r="L43">
        <f>'Date colectate'!U43/'Date colectate'!$AG43*1000</f>
        <v>6780.487521271576</v>
      </c>
      <c r="M43">
        <f>'Date colectate'!V43/'Date colectate'!$AG43*1000</f>
        <v>3761.8252211913732</v>
      </c>
      <c r="N43">
        <f>'Date colectate'!W43/'Date colectate'!$AG43*1000</f>
        <v>2804.173604273095</v>
      </c>
      <c r="O43">
        <f>'Date colectate'!X43/'Date colectate'!$AG43*1000</f>
        <v>2646.5951338957789</v>
      </c>
      <c r="P43">
        <f>'Date colectate'!Z43/'Date colectate'!$AG43*1000</f>
        <v>2719.4927658628158</v>
      </c>
      <c r="Q43">
        <f>'Date colectate'!AA43/'Date colectate'!$AG43*100</f>
        <v>4.8170855009662938</v>
      </c>
      <c r="R43">
        <f>'Date colectate'!AB43/'Date colectate'!$AG43*100</f>
        <v>47.185211729197427</v>
      </c>
      <c r="S43">
        <f>'Date colectate'!AC43/'Date colectate'!$AG43*100</f>
        <v>42.435955443230917</v>
      </c>
    </row>
    <row r="44" spans="1:19" x14ac:dyDescent="0.25">
      <c r="A44" s="3" t="s">
        <v>22</v>
      </c>
      <c r="B44" s="17">
        <f>'Date colectate'!F44/'Date colectate'!$AF44*1000</f>
        <v>4148.8910870109794</v>
      </c>
      <c r="C44" s="17">
        <f>'Date colectate'!G44/'Date colectate'!$AF44*1000</f>
        <v>3056.830367353728</v>
      </c>
      <c r="D44" s="17">
        <f>'Date colectate'!H44/'Date colectate'!$AF44*1000</f>
        <v>1641.021908940317</v>
      </c>
      <c r="E44" s="17">
        <f>'Date colectate'!I44/'Date colectate'!$AF44*1000</f>
        <v>2462.2333910587918</v>
      </c>
      <c r="F44" s="17">
        <f>'Date colectate'!O44/'Date colectate'!$AF44*1000</f>
        <v>1951.2888223511388</v>
      </c>
      <c r="G44">
        <f>'Date colectate'!P44/'Date colectate'!$AF44*100</f>
        <v>3.2031193530788067</v>
      </c>
      <c r="H44">
        <f>'Date colectate'!Q44/'Date colectate'!$AF44*100</f>
        <v>43.333699687015134</v>
      </c>
      <c r="I44">
        <f>'Date colectate'!R44/'Date colectate'!$AF44*100</f>
        <v>40.100875981357547</v>
      </c>
      <c r="L44">
        <f>'Date colectate'!U44/'Date colectate'!$AG44*1000</f>
        <v>6775.3665991933949</v>
      </c>
      <c r="M44">
        <f>'Date colectate'!V44/'Date colectate'!$AG44*1000</f>
        <v>3743.0017612932602</v>
      </c>
      <c r="N44">
        <f>'Date colectate'!W44/'Date colectate'!$AG44*1000</f>
        <v>2819.4884418080255</v>
      </c>
      <c r="O44">
        <f>'Date colectate'!X44/'Date colectate'!$AG44*1000</f>
        <v>2648.2885824113005</v>
      </c>
      <c r="P44">
        <f>'Date colectate'!Z44/'Date colectate'!$AG44*1000</f>
        <v>2737.4840874156321</v>
      </c>
      <c r="Q44">
        <f>'Date colectate'!AA44/'Date colectate'!$AG44*100</f>
        <v>4.8002534151308058</v>
      </c>
      <c r="R44">
        <f>'Date colectate'!AB44/'Date colectate'!$AG44*100</f>
        <v>47.203046694788128</v>
      </c>
      <c r="S44">
        <f>'Date colectate'!AC44/'Date colectate'!$AG44*100</f>
        <v>42.477537186455365</v>
      </c>
    </row>
    <row r="45" spans="1:19" x14ac:dyDescent="0.25">
      <c r="A45" s="3" t="s">
        <v>21</v>
      </c>
      <c r="B45" s="17">
        <f>'Date colectate'!F45/'Date colectate'!$AF45*1000</f>
        <v>4238.9835841978675</v>
      </c>
      <c r="C45" s="17">
        <f>'Date colectate'!G45/'Date colectate'!$AF45*1000</f>
        <v>3098.3101759708074</v>
      </c>
      <c r="D45" s="17">
        <f>'Date colectate'!H45/'Date colectate'!$AF45*1000</f>
        <v>1694.1371851619492</v>
      </c>
      <c r="E45" s="17">
        <f>'Date colectate'!I45/'Date colectate'!$AF45*1000</f>
        <v>2476.0592545238505</v>
      </c>
      <c r="F45" s="17">
        <f>'Date colectate'!O45/'Date colectate'!$AF45*1000</f>
        <v>1923.5136983649716</v>
      </c>
      <c r="G45">
        <f>'Date colectate'!P45/'Date colectate'!$AF45*100</f>
        <v>3.3006314380925628</v>
      </c>
      <c r="H45">
        <f>'Date colectate'!Q45/'Date colectate'!$AF45*100</f>
        <v>43.176229894687523</v>
      </c>
      <c r="I45">
        <f>'Date colectate'!R45/'Date colectate'!$AF45*100</f>
        <v>39.885525167686971</v>
      </c>
      <c r="L45">
        <f>'Date colectate'!U45/'Date colectate'!$AG45*1000</f>
        <v>6769.5680916796673</v>
      </c>
      <c r="M45">
        <f>'Date colectate'!V45/'Date colectate'!$AG45*1000</f>
        <v>3744.3695344961834</v>
      </c>
      <c r="N45">
        <f>'Date colectate'!W45/'Date colectate'!$AG45*1000</f>
        <v>2841.6979729810214</v>
      </c>
      <c r="O45">
        <f>'Date colectate'!X45/'Date colectate'!$AG45*1000</f>
        <v>2652.9488483172413</v>
      </c>
      <c r="P45">
        <f>'Date colectate'!Z45/'Date colectate'!$AG45*1000</f>
        <v>2739.2516633428936</v>
      </c>
      <c r="Q45">
        <f>'Date colectate'!AA45/'Date colectate'!$AG45*100</f>
        <v>4.9265533880870587</v>
      </c>
      <c r="R45">
        <f>'Date colectate'!AB45/'Date colectate'!$AG45*100</f>
        <v>47.183350807304734</v>
      </c>
      <c r="S45">
        <f>'Date colectate'!AC45/'Date colectate'!$AG45*100</f>
        <v>42.313938787143321</v>
      </c>
    </row>
    <row r="46" spans="1:19" x14ac:dyDescent="0.25">
      <c r="A46" s="3" t="s">
        <v>20</v>
      </c>
      <c r="B46" s="17">
        <f>'Date colectate'!F46/'Date colectate'!$AF46*1000</f>
        <v>4194.7104527275133</v>
      </c>
      <c r="C46" s="17">
        <f>'Date colectate'!G46/'Date colectate'!$AF46*1000</f>
        <v>3089.1180414996084</v>
      </c>
      <c r="D46" s="17">
        <f>'Date colectate'!H46/'Date colectate'!$AF46*1000</f>
        <v>1752.0297642505384</v>
      </c>
      <c r="E46" s="17">
        <f>'Date colectate'!I46/'Date colectate'!$AF46*1000</f>
        <v>2477.5631512542896</v>
      </c>
      <c r="F46" s="17">
        <f>'Date colectate'!O46/'Date colectate'!$AF46*1000</f>
        <v>1898.7515175459582</v>
      </c>
      <c r="G46">
        <f>'Date colectate'!P46/'Date colectate'!$AF46*100</f>
        <v>3.3949351934666359</v>
      </c>
      <c r="H46">
        <f>'Date colectate'!Q46/'Date colectate'!$AF46*100</f>
        <v>43.702345582563929</v>
      </c>
      <c r="I46">
        <f>'Date colectate'!R46/'Date colectate'!$AF46*100</f>
        <v>40.332227166827316</v>
      </c>
      <c r="L46">
        <f>'Date colectate'!U46/'Date colectate'!$AG46*1000</f>
        <v>6740.1403425578656</v>
      </c>
      <c r="M46">
        <f>'Date colectate'!V46/'Date colectate'!$AG46*1000</f>
        <v>3718.3534931976974</v>
      </c>
      <c r="N46">
        <f>'Date colectate'!W46/'Date colectate'!$AG46*1000</f>
        <v>2841.980743484824</v>
      </c>
      <c r="O46">
        <f>'Date colectate'!X46/'Date colectate'!$AG46*1000</f>
        <v>2616.0958249863511</v>
      </c>
      <c r="P46">
        <f>'Date colectate'!Z46/'Date colectate'!$AG46*1000</f>
        <v>2746.1038063746905</v>
      </c>
      <c r="Q46">
        <f>'Date colectate'!AA46/'Date colectate'!$AG46*100</f>
        <v>5.0996314365517383</v>
      </c>
      <c r="R46">
        <f>'Date colectate'!AB46/'Date colectate'!$AG46*100</f>
        <v>47.2223333894623</v>
      </c>
      <c r="S46">
        <f>'Date colectate'!AC46/'Date colectate'!$AG46*100</f>
        <v>42.190962833309797</v>
      </c>
    </row>
    <row r="47" spans="1:19" x14ac:dyDescent="0.25">
      <c r="A47" s="3" t="s">
        <v>19</v>
      </c>
      <c r="B47" s="17">
        <f>'Date colectate'!F47/'Date colectate'!$AF47*1000</f>
        <v>4217.9538216560513</v>
      </c>
      <c r="C47" s="17">
        <f>'Date colectate'!G47/'Date colectate'!$AF47*1000</f>
        <v>3140.0129378980891</v>
      </c>
      <c r="D47" s="17">
        <f>'Date colectate'!H47/'Date colectate'!$AF47*1000</f>
        <v>1692.1277866242037</v>
      </c>
      <c r="E47" s="17">
        <f>'Date colectate'!I47/'Date colectate'!$AF47*1000</f>
        <v>2346.3126990445858</v>
      </c>
      <c r="F47" s="17">
        <f>'Date colectate'!O47/'Date colectate'!$AF47*1000</f>
        <v>1927.5179140127391</v>
      </c>
      <c r="G47">
        <f>'Date colectate'!P47/'Date colectate'!$AF47*100</f>
        <v>3.1896894904458599</v>
      </c>
      <c r="H47">
        <f>'Date colectate'!Q47/'Date colectate'!$AF47*100</f>
        <v>44.133160828025474</v>
      </c>
      <c r="I47">
        <f>'Date colectate'!R47/'Date colectate'!$AF47*100</f>
        <v>40.968351910828027</v>
      </c>
      <c r="L47">
        <f>'Date colectate'!U47/'Date colectate'!$AG47*1000</f>
        <v>6727.473435476315</v>
      </c>
      <c r="M47">
        <f>'Date colectate'!V47/'Date colectate'!$AG47*1000</f>
        <v>3714.2621389666974</v>
      </c>
      <c r="N47">
        <f>'Date colectate'!W47/'Date colectate'!$AG47*1000</f>
        <v>2871.9448450365298</v>
      </c>
      <c r="O47">
        <f>'Date colectate'!X47/'Date colectate'!$AG47*1000</f>
        <v>2621.4319352030498</v>
      </c>
      <c r="P47">
        <f>'Date colectate'!Z47/'Date colectate'!$AG47*1000</f>
        <v>2752.6726652526136</v>
      </c>
      <c r="Q47">
        <f>'Date colectate'!AA47/'Date colectate'!$AG47*100</f>
        <v>5.2642057018267661</v>
      </c>
      <c r="R47">
        <f>'Date colectate'!AB47/'Date colectate'!$AG47*100</f>
        <v>47.300560845021558</v>
      </c>
      <c r="S47">
        <f>'Date colectate'!AC47/'Date colectate'!$AG47*100</f>
        <v>42.078925285656219</v>
      </c>
    </row>
    <row r="48" spans="1:19" x14ac:dyDescent="0.25">
      <c r="A48" s="3" t="s">
        <v>18</v>
      </c>
      <c r="B48" s="17">
        <f>'Date colectate'!F48/'Date colectate'!$AF48*1000</f>
        <v>4292.282046178344</v>
      </c>
      <c r="C48" s="17">
        <f>'Date colectate'!G48/'Date colectate'!$AF48*1000</f>
        <v>3150.9404856687897</v>
      </c>
      <c r="D48" s="17">
        <f>'Date colectate'!H48/'Date colectate'!$AF48*1000</f>
        <v>1788.44048566879</v>
      </c>
      <c r="E48" s="17">
        <f>'Date colectate'!I48/'Date colectate'!$AF48*1000</f>
        <v>2476.5525477707006</v>
      </c>
      <c r="F48" s="17">
        <f>'Date colectate'!O48/'Date colectate'!$AF48*1000</f>
        <v>2007.0262738853501</v>
      </c>
      <c r="G48">
        <f>'Date colectate'!P48/'Date colectate'!$AF48*100</f>
        <v>3.1100716560509554</v>
      </c>
      <c r="H48">
        <f>'Date colectate'!Q48/'Date colectate'!$AF48*100</f>
        <v>43.904259554140133</v>
      </c>
      <c r="I48">
        <f>'Date colectate'!R48/'Date colectate'!$AF48*100</f>
        <v>40.774283439490446</v>
      </c>
      <c r="L48">
        <f>'Date colectate'!U48/'Date colectate'!$AG48*1000</f>
        <v>6700.8138094397318</v>
      </c>
      <c r="M48">
        <f>'Date colectate'!V48/'Date colectate'!$AG48*1000</f>
        <v>3695.293911775243</v>
      </c>
      <c r="N48">
        <f>'Date colectate'!W48/'Date colectate'!$AG48*1000</f>
        <v>2893.543735795934</v>
      </c>
      <c r="O48">
        <f>'Date colectate'!X48/'Date colectate'!$AG48*1000</f>
        <v>2615.7560921189784</v>
      </c>
      <c r="P48">
        <f>'Date colectate'!Z48/'Date colectate'!$AG48*1000</f>
        <v>2760.0656136444609</v>
      </c>
      <c r="Q48">
        <f>'Date colectate'!AA48/'Date colectate'!$AG48*100</f>
        <v>5.4491951272040637</v>
      </c>
      <c r="R48">
        <f>'Date colectate'!AB48/'Date colectate'!$AG48*100</f>
        <v>47.377640477990191</v>
      </c>
      <c r="S48">
        <f>'Date colectate'!AC48/'Date colectate'!$AG48*100</f>
        <v>41.997548556242421</v>
      </c>
    </row>
    <row r="49" spans="1:19" x14ac:dyDescent="0.25">
      <c r="A49" s="3" t="s">
        <v>17</v>
      </c>
      <c r="B49" s="17">
        <f>'Date colectate'!F49/'Date colectate'!$AF49*1000</f>
        <v>4242.3746945441171</v>
      </c>
      <c r="C49" s="17">
        <f>'Date colectate'!G49/'Date colectate'!$AF49*1000</f>
        <v>3152.6686201220527</v>
      </c>
      <c r="D49" s="17">
        <f>'Date colectate'!H49/'Date colectate'!$AF49*1000</f>
        <v>1694.3666507478997</v>
      </c>
      <c r="E49" s="17">
        <f>'Date colectate'!I49/'Date colectate'!$AF49*1000</f>
        <v>2471.0047467171285</v>
      </c>
      <c r="F49" s="17">
        <f>'Date colectate'!O49/'Date colectate'!$AF49*1000</f>
        <v>2039.8720250765443</v>
      </c>
      <c r="G49">
        <f>'Date colectate'!P49/'Date colectate'!$AF49*100</f>
        <v>3.1206100842564721</v>
      </c>
      <c r="H49">
        <f>'Date colectate'!Q49/'Date colectate'!$AF49*100</f>
        <v>44.037491189012265</v>
      </c>
      <c r="I49">
        <f>'Date colectate'!R49/'Date colectate'!$AF49*100</f>
        <v>40.896941104217412</v>
      </c>
      <c r="L49">
        <f>'Date colectate'!U49/'Date colectate'!$AG49*1000</f>
        <v>6685.2212934422932</v>
      </c>
      <c r="M49">
        <f>'Date colectate'!V49/'Date colectate'!$AG49*1000</f>
        <v>3683.7750323665259</v>
      </c>
      <c r="N49">
        <f>'Date colectate'!W49/'Date colectate'!$AG49*1000</f>
        <v>2914.0386280482867</v>
      </c>
      <c r="O49">
        <f>'Date colectate'!X49/'Date colectate'!$AG49*1000</f>
        <v>2614.4391350582678</v>
      </c>
      <c r="P49">
        <f>'Date colectate'!Z49/'Date colectate'!$AG49*1000</f>
        <v>2759.5346963209031</v>
      </c>
      <c r="Q49">
        <f>'Date colectate'!AA49/'Date colectate'!$AG49*100</f>
        <v>5.5683177074402623</v>
      </c>
      <c r="R49">
        <f>'Date colectate'!AB49/'Date colectate'!$AG49*100</f>
        <v>47.401254246377441</v>
      </c>
      <c r="S49">
        <f>'Date colectate'!AC49/'Date colectate'!$AG49*100</f>
        <v>41.914646204234792</v>
      </c>
    </row>
    <row r="50" spans="1:19" x14ac:dyDescent="0.25">
      <c r="A50" s="3" t="s">
        <v>16</v>
      </c>
      <c r="B50" s="17">
        <f>'Date colectate'!F50/'Date colectate'!$AF50*1000</f>
        <v>4269.9567002888307</v>
      </c>
      <c r="C50" s="17">
        <f>'Date colectate'!G50/'Date colectate'!$AF50*1000</f>
        <v>3163.0075104012026</v>
      </c>
      <c r="D50" s="17">
        <f>'Date colectate'!H50/'Date colectate'!$AF50*1000</f>
        <v>1766.1307126855293</v>
      </c>
      <c r="E50" s="17">
        <f>'Date colectate'!I50/'Date colectate'!$AF50*1000</f>
        <v>2453.9012112553323</v>
      </c>
      <c r="F50" s="17">
        <f>'Date colectate'!O50/'Date colectate'!$AF50*1000</f>
        <v>2082.2844062216791</v>
      </c>
      <c r="G50">
        <f>'Date colectate'!P50/'Date colectate'!$AF50*100</f>
        <v>3.0657750827759274</v>
      </c>
      <c r="H50">
        <f>'Date colectate'!Q50/'Date colectate'!$AF50*100</f>
        <v>44.20698119358849</v>
      </c>
      <c r="I50">
        <f>'Date colectate'!R50/'Date colectate'!$AF50*100</f>
        <v>41.146191110947164</v>
      </c>
      <c r="L50">
        <f>'Date colectate'!U50/'Date colectate'!$AG50*1000</f>
        <v>6650.8286607480641</v>
      </c>
      <c r="M50">
        <f>'Date colectate'!V50/'Date colectate'!$AG50*1000</f>
        <v>3660.8548492755194</v>
      </c>
      <c r="N50">
        <f>'Date colectate'!W50/'Date colectate'!$AG50*1000</f>
        <v>2903.4166300146567</v>
      </c>
      <c r="O50">
        <f>'Date colectate'!X50/'Date colectate'!$AG50*1000</f>
        <v>2594.1661447125266</v>
      </c>
      <c r="P50">
        <f>'Date colectate'!Z50/'Date colectate'!$AG50*1000</f>
        <v>2749.9788311486573</v>
      </c>
      <c r="Q50">
        <f>'Date colectate'!AA50/'Date colectate'!$AG50*100</f>
        <v>5.7088875227160374</v>
      </c>
      <c r="R50">
        <f>'Date colectate'!AB50/'Date colectate'!$AG50*100</f>
        <v>47.359788628981683</v>
      </c>
      <c r="S50">
        <f>'Date colectate'!AC50/'Date colectate'!$AG50*100</f>
        <v>41.73404024494598</v>
      </c>
    </row>
    <row r="51" spans="1:19" x14ac:dyDescent="0.25">
      <c r="A51" s="3" t="s">
        <v>15</v>
      </c>
      <c r="B51" s="17">
        <f>'Date colectate'!F51/'Date colectate'!$AF51*1000</f>
        <v>4323.5513162541392</v>
      </c>
      <c r="C51" s="17">
        <f>'Date colectate'!G51/'Date colectate'!$AF51*1000</f>
        <v>3145.3636275997037</v>
      </c>
      <c r="D51" s="17">
        <f>'Date colectate'!H51/'Date colectate'!$AF51*1000</f>
        <v>1873.5049377949226</v>
      </c>
      <c r="E51" s="17">
        <f>'Date colectate'!I51/'Date colectate'!$AF51*1000</f>
        <v>2525.5556049504326</v>
      </c>
      <c r="F51" s="17">
        <f>'Date colectate'!O51/'Date colectate'!$AF51*1000</f>
        <v>2125.9865724745218</v>
      </c>
      <c r="G51">
        <f>'Date colectate'!P51/'Date colectate'!$AF51*100</f>
        <v>3.1868020441486968</v>
      </c>
      <c r="H51">
        <f>'Date colectate'!Q51/'Date colectate'!$AF51*100</f>
        <v>44.13570981520045</v>
      </c>
      <c r="I51">
        <f>'Date colectate'!R51/'Date colectate'!$AF51*100</f>
        <v>40.983872683761845</v>
      </c>
      <c r="L51">
        <f>'Date colectate'!U51/'Date colectate'!$AG51*1000</f>
        <v>6627.9004214266561</v>
      </c>
      <c r="M51">
        <f>'Date colectate'!V51/'Date colectate'!$AG51*1000</f>
        <v>3650.2909222605772</v>
      </c>
      <c r="N51">
        <f>'Date colectate'!W51/'Date colectate'!$AG51*1000</f>
        <v>2906.4489921001095</v>
      </c>
      <c r="O51">
        <f>'Date colectate'!X51/'Date colectate'!$AG51*1000</f>
        <v>2600.2465594993737</v>
      </c>
      <c r="P51">
        <f>'Date colectate'!Z51/'Date colectate'!$AG51*1000</f>
        <v>2759.8392665276506</v>
      </c>
      <c r="Q51">
        <f>'Date colectate'!AA51/'Date colectate'!$AG51*100</f>
        <v>5.8083264906487058</v>
      </c>
      <c r="R51">
        <f>'Date colectate'!AB51/'Date colectate'!$AG51*100</f>
        <v>47.376694501782183</v>
      </c>
      <c r="S51">
        <f>'Date colectate'!AC51/'Date colectate'!$AG51*100</f>
        <v>41.59607403265781</v>
      </c>
    </row>
    <row r="52" spans="1:19" x14ac:dyDescent="0.25">
      <c r="A52" s="3" t="s">
        <v>14</v>
      </c>
      <c r="B52" s="17">
        <f>'Date colectate'!F52/'Date colectate'!$AF52*1000</f>
        <v>4392.8567682330786</v>
      </c>
      <c r="C52" s="17">
        <f>'Date colectate'!G52/'Date colectate'!$AF52*1000</f>
        <v>3176.6422395126492</v>
      </c>
      <c r="D52" s="17">
        <f>'Date colectate'!H52/'Date colectate'!$AF52*1000</f>
        <v>2010.2177464913957</v>
      </c>
      <c r="E52" s="17">
        <f>'Date colectate'!I52/'Date colectate'!$AF52*1000</f>
        <v>2642.7579923546718</v>
      </c>
      <c r="F52" s="17">
        <f>'Date colectate'!O52/'Date colectate'!$AF52*1000</f>
        <v>2040.7720852124896</v>
      </c>
      <c r="G52">
        <f>'Date colectate'!P52/'Date colectate'!$AF52*100</f>
        <v>3.4065814954692963</v>
      </c>
      <c r="H52">
        <f>'Date colectate'!Q52/'Date colectate'!$AF52*100</f>
        <v>44.165679740380533</v>
      </c>
      <c r="I52">
        <f>'Date colectate'!R52/'Date colectate'!$AF52*100</f>
        <v>40.749108269851206</v>
      </c>
      <c r="L52">
        <f>'Date colectate'!U52/'Date colectate'!$AG52*1000</f>
        <v>6657.1475537764554</v>
      </c>
      <c r="M52">
        <f>'Date colectate'!V52/'Date colectate'!$AG52*1000</f>
        <v>3657.6485280268598</v>
      </c>
      <c r="N52">
        <f>'Date colectate'!W52/'Date colectate'!$AG52*1000</f>
        <v>2938.9293120515617</v>
      </c>
      <c r="O52">
        <f>'Date colectate'!X52/'Date colectate'!$AG52*1000</f>
        <v>2627.5515365217452</v>
      </c>
      <c r="P52">
        <f>'Date colectate'!Z52/'Date colectate'!$AG52*1000</f>
        <v>2769.5346840369853</v>
      </c>
      <c r="Q52">
        <f>'Date colectate'!AA52/'Date colectate'!$AG52*100</f>
        <v>5.8256320584983783</v>
      </c>
      <c r="R52">
        <f>'Date colectate'!AB52/'Date colectate'!$AG52*100</f>
        <v>47.358324241132394</v>
      </c>
      <c r="S52">
        <f>'Date colectate'!AC52/'Date colectate'!$AG52*100</f>
        <v>41.607958746697307</v>
      </c>
    </row>
    <row r="53" spans="1:19" x14ac:dyDescent="0.25">
      <c r="A53" s="3" t="s">
        <v>13</v>
      </c>
      <c r="B53" s="17">
        <f>'Date colectate'!F53/'Date colectate'!$AF53*1000</f>
        <v>4434.5227225996305</v>
      </c>
      <c r="C53" s="17">
        <f>'Date colectate'!G53/'Date colectate'!$AF53*1000</f>
        <v>3227.0398910583936</v>
      </c>
      <c r="D53" s="17">
        <f>'Date colectate'!H53/'Date colectate'!$AF53*1000</f>
        <v>2091.9730107375726</v>
      </c>
      <c r="E53" s="17">
        <f>'Date colectate'!I53/'Date colectate'!$AF53*1000</f>
        <v>2714.329953588755</v>
      </c>
      <c r="F53" s="17">
        <f>'Date colectate'!O53/'Date colectate'!$AF53*1000</f>
        <v>2099.4572430709568</v>
      </c>
      <c r="G53">
        <f>'Date colectate'!P53/'Date colectate'!$AF53*100</f>
        <v>3.2068134530076757</v>
      </c>
      <c r="H53">
        <f>'Date colectate'!Q53/'Date colectate'!$AF53*100</f>
        <v>43.97486778773397</v>
      </c>
      <c r="I53">
        <f>'Date colectate'!R53/'Date colectate'!$AF53*100</f>
        <v>40.748043018326868</v>
      </c>
      <c r="L53">
        <f>'Date colectate'!U53/'Date colectate'!$AG53*1000</f>
        <v>6675.7946749287257</v>
      </c>
      <c r="M53">
        <f>'Date colectate'!V53/'Date colectate'!$AG53*1000</f>
        <v>3663.9195798244141</v>
      </c>
      <c r="N53">
        <f>'Date colectate'!W53/'Date colectate'!$AG53*1000</f>
        <v>2964.7193014113377</v>
      </c>
      <c r="O53">
        <f>'Date colectate'!X53/'Date colectate'!$AG53*1000</f>
        <v>2662.1174640607237</v>
      </c>
      <c r="P53">
        <f>'Date colectate'!Z53/'Date colectate'!$AG53*1000</f>
        <v>2778.9153358180242</v>
      </c>
      <c r="Q53">
        <f>'Date colectate'!AA53/'Date colectate'!$AG53*100</f>
        <v>5.8053867803969323</v>
      </c>
      <c r="R53">
        <f>'Date colectate'!AB53/'Date colectate'!$AG53*100</f>
        <v>47.265300911094037</v>
      </c>
      <c r="S53">
        <f>'Date colectate'!AC53/'Date colectate'!$AG53*100</f>
        <v>41.554980836537673</v>
      </c>
    </row>
    <row r="54" spans="1:19" x14ac:dyDescent="0.25">
      <c r="A54" s="3" t="s">
        <v>12</v>
      </c>
      <c r="B54" s="17">
        <f>'Date colectate'!F54/'Date colectate'!$AF54*1000</f>
        <v>4499.4594443157612</v>
      </c>
      <c r="C54" s="17">
        <f>'Date colectate'!G54/'Date colectate'!$AF54*1000</f>
        <v>3256.7817100570378</v>
      </c>
      <c r="D54" s="17">
        <f>'Date colectate'!H54/'Date colectate'!$AF54*1000</f>
        <v>2175.2601095919745</v>
      </c>
      <c r="E54" s="17">
        <f>'Date colectate'!I54/'Date colectate'!$AF54*1000</f>
        <v>2733.2706645608091</v>
      </c>
      <c r="F54" s="17">
        <f>'Date colectate'!O54/'Date colectate'!$AF54*1000</f>
        <v>2103.0993026556521</v>
      </c>
      <c r="G54">
        <f>'Date colectate'!P54/'Date colectate'!$AF54*100</f>
        <v>3.2518389149063798</v>
      </c>
      <c r="H54">
        <f>'Date colectate'!Q54/'Date colectate'!$AF54*100</f>
        <v>44.320062995624028</v>
      </c>
      <c r="I54">
        <f>'Date colectate'!R54/'Date colectate'!$AF54*100</f>
        <v>41.053215593418081</v>
      </c>
      <c r="L54">
        <f>'Date colectate'!U54/'Date colectate'!$AG54*1000</f>
        <v>6686.8983469573068</v>
      </c>
      <c r="M54">
        <f>'Date colectate'!V54/'Date colectate'!$AG54*1000</f>
        <v>3664.2696824273394</v>
      </c>
      <c r="N54">
        <f>'Date colectate'!W54/'Date colectate'!$AG54*1000</f>
        <v>2994.9002219694044</v>
      </c>
      <c r="O54">
        <f>'Date colectate'!X54/'Date colectate'!$AG54*1000</f>
        <v>2676.4472223648208</v>
      </c>
      <c r="P54">
        <f>'Date colectate'!Z54/'Date colectate'!$AG54*1000</f>
        <v>2788.440002197693</v>
      </c>
      <c r="Q54">
        <f>'Date colectate'!AA54/'Date colectate'!$AG54*100</f>
        <v>5.7385877754164465</v>
      </c>
      <c r="R54">
        <f>'Date colectate'!AB54/'Date colectate'!$AG54*100</f>
        <v>47.207420989147025</v>
      </c>
      <c r="S54">
        <f>'Date colectate'!AC54/'Date colectate'!$AG54*100</f>
        <v>41.547880434436308</v>
      </c>
    </row>
    <row r="55" spans="1:19" x14ac:dyDescent="0.25">
      <c r="A55" s="3" t="s">
        <v>11</v>
      </c>
      <c r="B55" s="17">
        <f>'Date colectate'!F55/'Date colectate'!$AF55*1000</f>
        <v>4511.1509044463792</v>
      </c>
      <c r="C55" s="17">
        <f>'Date colectate'!G55/'Date colectate'!$AF55*1000</f>
        <v>3294.1013146334731</v>
      </c>
      <c r="D55" s="17">
        <f>'Date colectate'!H55/'Date colectate'!$AF55*1000</f>
        <v>2158.3323685704822</v>
      </c>
      <c r="E55" s="17">
        <f>'Date colectate'!I55/'Date colectate'!$AF55*1000</f>
        <v>2814.4412720034843</v>
      </c>
      <c r="F55" s="17">
        <f>'Date colectate'!O55/'Date colectate'!$AF55*1000</f>
        <v>2166.1607299921966</v>
      </c>
      <c r="G55">
        <f>'Date colectate'!P55/'Date colectate'!$AF55*100</f>
        <v>3.2025114907014403</v>
      </c>
      <c r="H55">
        <f>'Date colectate'!Q55/'Date colectate'!$AF55*100</f>
        <v>44.689819972746072</v>
      </c>
      <c r="I55">
        <f>'Date colectate'!R55/'Date colectate'!$AF55*100</f>
        <v>41.522390767545275</v>
      </c>
      <c r="L55">
        <f>'Date colectate'!U55/'Date colectate'!$AG55*1000</f>
        <v>6673.3759948999186</v>
      </c>
      <c r="M55">
        <f>'Date colectate'!V55/'Date colectate'!$AG55*1000</f>
        <v>3643.7539359022744</v>
      </c>
      <c r="N55">
        <f>'Date colectate'!W55/'Date colectate'!$AG55*1000</f>
        <v>3003.8803172688185</v>
      </c>
      <c r="O55">
        <f>'Date colectate'!X55/'Date colectate'!$AG55*1000</f>
        <v>2692.678358573884</v>
      </c>
      <c r="P55">
        <f>'Date colectate'!Z55/'Date colectate'!$AG55*1000</f>
        <v>2786.4879870079826</v>
      </c>
      <c r="Q55">
        <f>'Date colectate'!AA55/'Date colectate'!$AG55*100</f>
        <v>5.6827529255156142</v>
      </c>
      <c r="R55">
        <f>'Date colectate'!AB55/'Date colectate'!$AG55*100</f>
        <v>46.967089733972131</v>
      </c>
      <c r="S55">
        <f>'Date colectate'!AC55/'Date colectate'!$AG55*100</f>
        <v>41.342281414130333</v>
      </c>
    </row>
    <row r="56" spans="1:19" x14ac:dyDescent="0.25">
      <c r="A56" s="3" t="s">
        <v>10</v>
      </c>
      <c r="B56" s="17">
        <f>'Date colectate'!F56/'Date colectate'!$AF56*1000</f>
        <v>4517.1950810626322</v>
      </c>
      <c r="C56" s="17">
        <f>'Date colectate'!G56/'Date colectate'!$AF56*1000</f>
        <v>3324.3372329799549</v>
      </c>
      <c r="D56" s="17">
        <f>'Date colectate'!H56/'Date colectate'!$AF56*1000</f>
        <v>2156.7937597635255</v>
      </c>
      <c r="E56" s="17">
        <f>'Date colectate'!I56/'Date colectate'!$AF56*1000</f>
        <v>2741.3698830607191</v>
      </c>
      <c r="F56" s="17">
        <f>'Date colectate'!O56/'Date colectate'!$AF56*1000</f>
        <v>2242.5849830778088</v>
      </c>
      <c r="G56">
        <f>'Date colectate'!P56/'Date colectate'!$AF56*100</f>
        <v>3.1674292052007988</v>
      </c>
      <c r="H56">
        <f>'Date colectate'!Q56/'Date colectate'!$AF56*100</f>
        <v>44.223726751094695</v>
      </c>
      <c r="I56">
        <f>'Date colectate'!R56/'Date colectate'!$AF56*100</f>
        <v>41.066321056036934</v>
      </c>
      <c r="L56">
        <f>'Date colectate'!U56/'Date colectate'!$AG56*1000</f>
        <v>6679.2514453956019</v>
      </c>
      <c r="M56">
        <f>'Date colectate'!V56/'Date colectate'!$AG56*1000</f>
        <v>3652.2551037406834</v>
      </c>
      <c r="N56">
        <f>'Date colectate'!W56/'Date colectate'!$AG56*1000</f>
        <v>3033.7204240981464</v>
      </c>
      <c r="O56">
        <f>'Date colectate'!X56/'Date colectate'!$AG56*1000</f>
        <v>2727.9766372243625</v>
      </c>
      <c r="P56">
        <f>'Date colectate'!Z56/'Date colectate'!$AG56*1000</f>
        <v>2801.7152485578881</v>
      </c>
      <c r="Q56">
        <f>'Date colectate'!AA56/'Date colectate'!$AG56*100</f>
        <v>5.5681242129661968</v>
      </c>
      <c r="R56">
        <f>'Date colectate'!AB56/'Date colectate'!$AG56*100</f>
        <v>46.903482861545939</v>
      </c>
      <c r="S56">
        <f>'Date colectate'!AC56/'Date colectate'!$AG56*100</f>
        <v>41.422234641608163</v>
      </c>
    </row>
    <row r="57" spans="1:19" x14ac:dyDescent="0.25">
      <c r="A57" s="3" t="s">
        <v>9</v>
      </c>
      <c r="B57" s="17">
        <f>'Date colectate'!F57/'Date colectate'!$AF57*1000</f>
        <v>4600.5437716058832</v>
      </c>
      <c r="C57" s="17">
        <f>'Date colectate'!G57/'Date colectate'!$AF57*1000</f>
        <v>3377.9262870642106</v>
      </c>
      <c r="D57" s="17">
        <f>'Date colectate'!H57/'Date colectate'!$AF57*1000</f>
        <v>2256.0546683771454</v>
      </c>
      <c r="E57" s="17">
        <f>'Date colectate'!I57/'Date colectate'!$AF57*1000</f>
        <v>2955.2756640867219</v>
      </c>
      <c r="F57" s="17">
        <f>'Date colectate'!O57/'Date colectate'!$AF57*1000</f>
        <v>2335.7275016380931</v>
      </c>
      <c r="G57">
        <f>'Date colectate'!P57/'Date colectate'!$AF57*100</f>
        <v>3.1381094522367188</v>
      </c>
      <c r="H57">
        <f>'Date colectate'!Q57/'Date colectate'!$AF57*100</f>
        <v>44.666594699356558</v>
      </c>
      <c r="I57">
        <f>'Date colectate'!R57/'Date colectate'!$AF57*100</f>
        <v>41.503380371501947</v>
      </c>
      <c r="L57">
        <f>'Date colectate'!U57/'Date colectate'!$AG57*1000</f>
        <v>6703.3169895633728</v>
      </c>
      <c r="M57">
        <f>'Date colectate'!V57/'Date colectate'!$AG57*1000</f>
        <v>3665.3256449973733</v>
      </c>
      <c r="N57">
        <f>'Date colectate'!W57/'Date colectate'!$AG57*1000</f>
        <v>3086.4104865201634</v>
      </c>
      <c r="O57">
        <f>'Date colectate'!X57/'Date colectate'!$AG57*1000</f>
        <v>2770.0085685610479</v>
      </c>
      <c r="P57">
        <f>'Date colectate'!Z57/'Date colectate'!$AG57*1000</f>
        <v>2817.6985982249394</v>
      </c>
      <c r="Q57">
        <f>'Date colectate'!AA57/'Date colectate'!$AG57*100</f>
        <v>5.5187595162727776</v>
      </c>
      <c r="R57">
        <f>'Date colectate'!AB57/'Date colectate'!$AG57*100</f>
        <v>46.902146865768813</v>
      </c>
      <c r="S57">
        <f>'Date colectate'!AC57/'Date colectate'!$AG57*100</f>
        <v>41.462145796563235</v>
      </c>
    </row>
    <row r="58" spans="1:19" x14ac:dyDescent="0.25">
      <c r="A58" s="3" t="s">
        <v>8</v>
      </c>
      <c r="B58" s="17">
        <f>'Date colectate'!F58/'Date colectate'!$AF58*1000</f>
        <v>4644.5425766138042</v>
      </c>
      <c r="C58" s="17">
        <f>'Date colectate'!G58/'Date colectate'!$AF58*1000</f>
        <v>3438.2683660993803</v>
      </c>
      <c r="D58" s="17">
        <f>'Date colectate'!H58/'Date colectate'!$AF58*1000</f>
        <v>2298.7178940021945</v>
      </c>
      <c r="E58" s="17">
        <f>'Date colectate'!I58/'Date colectate'!$AF58*1000</f>
        <v>2966.00548792581</v>
      </c>
      <c r="F58" s="17">
        <f>'Date colectate'!O58/'Date colectate'!$AF58*1000</f>
        <v>2417.1928230181584</v>
      </c>
      <c r="G58">
        <f>'Date colectate'!P58/'Date colectate'!$AF58*100</f>
        <v>3.1029626263716676</v>
      </c>
      <c r="H58">
        <f>'Date colectate'!Q58/'Date colectate'!$AF58*100</f>
        <v>44.646510798862245</v>
      </c>
      <c r="I58">
        <f>'Date colectate'!R58/'Date colectate'!$AF58*100</f>
        <v>41.51844329687269</v>
      </c>
      <c r="L58">
        <f>'Date colectate'!U58/'Date colectate'!$AG58*1000</f>
        <v>6729.6669450443569</v>
      </c>
      <c r="M58">
        <f>'Date colectate'!V58/'Date colectate'!$AG58*1000</f>
        <v>3679.9730248769024</v>
      </c>
      <c r="N58">
        <f>'Date colectate'!W58/'Date colectate'!$AG58*1000</f>
        <v>3123.8272195911127</v>
      </c>
      <c r="O58">
        <f>'Date colectate'!X58/'Date colectate'!$AG58*1000</f>
        <v>2796.1949504689514</v>
      </c>
      <c r="P58">
        <f>'Date colectate'!Z58/'Date colectate'!$AG58*1000</f>
        <v>2829.5269454193426</v>
      </c>
      <c r="Q58">
        <f>'Date colectate'!AA58/'Date colectate'!$AG58*100</f>
        <v>5.494822082555455</v>
      </c>
      <c r="R58">
        <f>'Date colectate'!AB58/'Date colectate'!$AG58*100</f>
        <v>46.974260451764764</v>
      </c>
      <c r="S58">
        <f>'Date colectate'!AC58/'Date colectate'!$AG58*100</f>
        <v>41.531602515051077</v>
      </c>
    </row>
    <row r="59" spans="1:19" x14ac:dyDescent="0.25">
      <c r="A59" s="3" t="s">
        <v>7</v>
      </c>
      <c r="B59" s="17">
        <f>'Date colectate'!F59/'Date colectate'!$AF59*1000</f>
        <v>4714.654293669505</v>
      </c>
      <c r="C59" s="17">
        <f>'Date colectate'!G59/'Date colectate'!$AF59*1000</f>
        <v>3457.2092129320758</v>
      </c>
      <c r="D59" s="17">
        <f>'Date colectate'!H59/'Date colectate'!$AF59*1000</f>
        <v>2326.9707389082259</v>
      </c>
      <c r="E59" s="17">
        <f>'Date colectate'!I59/'Date colectate'!$AF59*1000</f>
        <v>3107.8954332813096</v>
      </c>
      <c r="F59" s="17">
        <f>'Date colectate'!O59/'Date colectate'!$AF59*1000</f>
        <v>2406.8176260871401</v>
      </c>
      <c r="G59">
        <f>'Date colectate'!P59/'Date colectate'!$AF59*100</f>
        <v>3.204944368807086</v>
      </c>
      <c r="H59">
        <f>'Date colectate'!Q59/'Date colectate'!$AF59*100</f>
        <v>44.30571446109137</v>
      </c>
      <c r="I59">
        <f>'Date colectate'!R59/'Date colectate'!$AF59*100</f>
        <v>41.13598926117227</v>
      </c>
      <c r="L59">
        <f>'Date colectate'!U59/'Date colectate'!$AG59*1000</f>
        <v>6718.5277661192968</v>
      </c>
      <c r="M59">
        <f>'Date colectate'!V59/'Date colectate'!$AG59*1000</f>
        <v>3661.1340948780803</v>
      </c>
      <c r="N59">
        <f>'Date colectate'!W59/'Date colectate'!$AG59*1000</f>
        <v>3170.493215571742</v>
      </c>
      <c r="O59">
        <f>'Date colectate'!X59/'Date colectate'!$AG59*1000</f>
        <v>2848.6395338752477</v>
      </c>
      <c r="P59">
        <f>'Date colectate'!Z59/'Date colectate'!$AG59*1000</f>
        <v>2826.5534034294997</v>
      </c>
      <c r="Q59">
        <f>'Date colectate'!AA59/'Date colectate'!$AG59*100</f>
        <v>5.3224287721333408</v>
      </c>
      <c r="R59">
        <f>'Date colectate'!AB59/'Date colectate'!$AG59*100</f>
        <v>46.477052090259576</v>
      </c>
      <c r="S59">
        <f>'Date colectate'!AC59/'Date colectate'!$AG59*100</f>
        <v>41.234944036391894</v>
      </c>
    </row>
    <row r="60" spans="1:19" x14ac:dyDescent="0.25">
      <c r="A60" s="3" t="s">
        <v>6</v>
      </c>
      <c r="B60" s="17">
        <f>'Date colectate'!F60/'Date colectate'!$AF60*1000</f>
        <v>4703.4093161745541</v>
      </c>
      <c r="C60" s="17">
        <f>'Date colectate'!G60/'Date colectate'!$AF60*1000</f>
        <v>3508.2367573409329</v>
      </c>
      <c r="D60" s="17">
        <f>'Date colectate'!H60/'Date colectate'!$AF60*1000</f>
        <v>2321.1847325909134</v>
      </c>
      <c r="E60" s="17">
        <f>'Date colectate'!I60/'Date colectate'!$AF60*1000</f>
        <v>3020.5368005095711</v>
      </c>
      <c r="F60" s="17">
        <f>'Date colectate'!O60/'Date colectate'!$AF60*1000</f>
        <v>2343.9111591433489</v>
      </c>
      <c r="G60">
        <f>'Date colectate'!P60/'Date colectate'!$AF60*100</f>
        <v>3.1898504392836617</v>
      </c>
      <c r="H60">
        <f>'Date colectate'!Q60/'Date colectate'!$AF60*100</f>
        <v>44.562311262989581</v>
      </c>
      <c r="I60">
        <f>'Date colectate'!R60/'Date colectate'!$AF60*100</f>
        <v>41.392586063070489</v>
      </c>
      <c r="L60">
        <f>'Date colectate'!U60/'Date colectate'!$AG60*1000</f>
        <v>6736.969502629051</v>
      </c>
      <c r="M60">
        <f>'Date colectate'!V60/'Date colectate'!$AG60*1000</f>
        <v>3675.2990799501677</v>
      </c>
      <c r="N60">
        <f>'Date colectate'!W60/'Date colectate'!$AG60*1000</f>
        <v>3212.3736241991719</v>
      </c>
      <c r="O60">
        <f>'Date colectate'!X60/'Date colectate'!$AG60*1000</f>
        <v>2871.5022333003071</v>
      </c>
      <c r="P60">
        <f>'Date colectate'!Z60/'Date colectate'!$AG60*1000</f>
        <v>2852.3286252523026</v>
      </c>
      <c r="Q60">
        <f>'Date colectate'!AA60/'Date colectate'!$AG60*100</f>
        <v>5.238208467178656</v>
      </c>
      <c r="R60">
        <f>'Date colectate'!AB60/'Date colectate'!$AG60*100</f>
        <v>46.452020643269833</v>
      </c>
      <c r="S60">
        <f>'Date colectate'!AC60/'Date colectate'!$AG60*100</f>
        <v>41.277566784132567</v>
      </c>
    </row>
    <row r="61" spans="1:19" x14ac:dyDescent="0.25">
      <c r="A61" s="3" t="s">
        <v>5</v>
      </c>
      <c r="B61" s="17">
        <f>'Date colectate'!F61/'Date colectate'!$AF61*1000</f>
        <v>4804.4571814911424</v>
      </c>
      <c r="C61" s="17">
        <f>'Date colectate'!G61/'Date colectate'!$AF61*1000</f>
        <v>3601.0736792181515</v>
      </c>
      <c r="D61" s="17">
        <f>'Date colectate'!H61/'Date colectate'!$AF61*1000</f>
        <v>2348.8852000787092</v>
      </c>
      <c r="E61" s="17">
        <f>'Date colectate'!I61/'Date colectate'!$AF61*1000</f>
        <v>3144.9265125102797</v>
      </c>
      <c r="F61" s="17">
        <f>'Date colectate'!O61/'Date colectate'!$AF61*1000</f>
        <v>2567.5666130163422</v>
      </c>
      <c r="G61">
        <f>'Date colectate'!P61/'Date colectate'!$AF61*100</f>
        <v>3.1483826697679582</v>
      </c>
      <c r="H61">
        <f>'Date colectate'!Q61/'Date colectate'!$AF61*100</f>
        <v>44.879589499336518</v>
      </c>
      <c r="I61">
        <f>'Date colectate'!R61/'Date colectate'!$AF61*100</f>
        <v>41.721115859473151</v>
      </c>
      <c r="L61">
        <f>'Date colectate'!U61/'Date colectate'!$AG61*1000</f>
        <v>6759.0976998234983</v>
      </c>
      <c r="M61">
        <f>'Date colectate'!V61/'Date colectate'!$AG61*1000</f>
        <v>3689.1201387286719</v>
      </c>
      <c r="N61">
        <f>'Date colectate'!W61/'Date colectate'!$AG61*1000</f>
        <v>3218.8706191411029</v>
      </c>
      <c r="O61">
        <f>'Date colectate'!X61/'Date colectate'!$AG61*1000</f>
        <v>2899.8271671165298</v>
      </c>
      <c r="P61">
        <f>'Date colectate'!Z61/'Date colectate'!$AG61*1000</f>
        <v>2869.6197464252737</v>
      </c>
      <c r="Q61">
        <f>'Date colectate'!AA61/'Date colectate'!$AG61*100</f>
        <v>5.0677436963708509</v>
      </c>
      <c r="R61">
        <f>'Date colectate'!AB61/'Date colectate'!$AG61*100</f>
        <v>46.376666463791786</v>
      </c>
      <c r="S61">
        <f>'Date colectate'!AC61/'Date colectate'!$AG61*100</f>
        <v>41.39030861987051</v>
      </c>
    </row>
    <row r="62" spans="1:19" x14ac:dyDescent="0.25">
      <c r="A62" s="3" t="s">
        <v>4</v>
      </c>
      <c r="B62" s="17">
        <f>'Date colectate'!F62/'Date colectate'!$AF62*1000</f>
        <v>4865.8153251562835</v>
      </c>
      <c r="C62" s="17">
        <f>'Date colectate'!G62/'Date colectate'!$AF62*1000</f>
        <v>3710.7171147898302</v>
      </c>
      <c r="D62" s="17">
        <f>'Date colectate'!H62/'Date colectate'!$AF62*1000</f>
        <v>2348.6783351917534</v>
      </c>
      <c r="E62" s="17">
        <f>'Date colectate'!I62/'Date colectate'!$AF62*1000</f>
        <v>3249.3478710575841</v>
      </c>
      <c r="F62" s="17">
        <f>'Date colectate'!O62/'Date colectate'!$AF62*1000</f>
        <v>2532.7981755526066</v>
      </c>
      <c r="G62">
        <f>'Date colectate'!P62/'Date colectate'!$AF62*100</f>
        <v>3.0424274837661516</v>
      </c>
      <c r="H62">
        <f>'Date colectate'!Q62/'Date colectate'!$AF62*100</f>
        <v>44.783725283430122</v>
      </c>
      <c r="I62">
        <f>'Date colectate'!R62/'Date colectate'!$AF62*100</f>
        <v>41.726161344520854</v>
      </c>
      <c r="L62">
        <f>'Date colectate'!U62/'Date colectate'!$AG62*1000</f>
        <v>6776.492602474983</v>
      </c>
      <c r="M62">
        <f>'Date colectate'!V62/'Date colectate'!$AG62*1000</f>
        <v>3699.9983631840287</v>
      </c>
      <c r="N62">
        <f>'Date colectate'!W62/'Date colectate'!$AG62*1000</f>
        <v>3246.0374628316185</v>
      </c>
      <c r="O62">
        <f>'Date colectate'!X62/'Date colectate'!$AG62*1000</f>
        <v>2946.1530526558986</v>
      </c>
      <c r="P62">
        <f>'Date colectate'!Z62/'Date colectate'!$AG62*1000</f>
        <v>2886.6003296947738</v>
      </c>
      <c r="Q62">
        <f>'Date colectate'!AA62/'Date colectate'!$AG62*100</f>
        <v>4.9799242754763631</v>
      </c>
      <c r="R62">
        <f>'Date colectate'!AB62/'Date colectate'!$AG62*100</f>
        <v>46.426989705840619</v>
      </c>
      <c r="S62">
        <f>'Date colectate'!AC62/'Date colectate'!$AG62*100</f>
        <v>41.48916339509546</v>
      </c>
    </row>
    <row r="63" spans="1:19" x14ac:dyDescent="0.25">
      <c r="A63" s="3" t="s">
        <v>3</v>
      </c>
      <c r="B63" s="17">
        <f>'Date colectate'!F63/'Date colectate'!$AF63*1000</f>
        <v>4940.1856549821332</v>
      </c>
      <c r="C63" s="17">
        <f>'Date colectate'!G63/'Date colectate'!$AF63*1000</f>
        <v>3797.7339424330889</v>
      </c>
      <c r="D63" s="17">
        <f>'Date colectate'!H63/'Date colectate'!$AF63*1000</f>
        <v>2452.8056493040845</v>
      </c>
      <c r="E63" s="17">
        <f>'Date colectate'!I63/'Date colectate'!$AF63*1000</f>
        <v>3319.3355772252562</v>
      </c>
      <c r="F63" s="17">
        <f>'Date colectate'!O63/'Date colectate'!$AF63*1000</f>
        <v>2703.5557640543084</v>
      </c>
      <c r="G63">
        <f>'Date colectate'!P63/'Date colectate'!$AF63*100</f>
        <v>2.8744488320274328</v>
      </c>
      <c r="H63">
        <f>'Date colectate'!Q63/'Date colectate'!$AF63*100</f>
        <v>44.260439233999868</v>
      </c>
      <c r="I63">
        <f>'Date colectate'!R63/'Date colectate'!$AF63*100</f>
        <v>41.416354298085402</v>
      </c>
      <c r="L63">
        <f>'Date colectate'!U63/'Date colectate'!$AG63*1000</f>
        <v>6809.9890061865099</v>
      </c>
      <c r="M63">
        <f>'Date colectate'!V63/'Date colectate'!$AG63*1000</f>
        <v>3724.8878731960322</v>
      </c>
      <c r="N63">
        <f>'Date colectate'!W63/'Date colectate'!$AG63*1000</f>
        <v>3259.6890945189871</v>
      </c>
      <c r="O63">
        <f>'Date colectate'!X63/'Date colectate'!$AG63*1000</f>
        <v>2957.4838489464914</v>
      </c>
      <c r="P63">
        <f>'Date colectate'!Z63/'Date colectate'!$AG63*1000</f>
        <v>2908.2996361674245</v>
      </c>
      <c r="Q63">
        <f>'Date colectate'!AA63/'Date colectate'!$AG63*100</f>
        <v>4.9076213915321061</v>
      </c>
      <c r="R63">
        <f>'Date colectate'!AB63/'Date colectate'!$AG63*100</f>
        <v>46.586060277667727</v>
      </c>
      <c r="S63">
        <f>'Date colectate'!AC63/'Date colectate'!$AG63*100</f>
        <v>41.770841183727576</v>
      </c>
    </row>
    <row r="64" spans="1:19" x14ac:dyDescent="0.25">
      <c r="A64" s="3" t="s">
        <v>2</v>
      </c>
      <c r="B64" s="17">
        <f>'Date colectate'!F64/'Date colectate'!$AF64*1000</f>
        <v>5012.5630620167394</v>
      </c>
      <c r="C64" s="17">
        <f>'Date colectate'!G64/'Date colectate'!$AF64*1000</f>
        <v>3900.6574289573387</v>
      </c>
      <c r="D64" s="17">
        <f>'Date colectate'!H64/'Date colectate'!$AF64*1000</f>
        <v>2533.8367667308862</v>
      </c>
      <c r="E64" s="17">
        <f>'Date colectate'!I64/'Date colectate'!$AF64*1000</f>
        <v>3392.1279575067392</v>
      </c>
      <c r="F64" s="17">
        <f>'Date colectate'!O64/'Date colectate'!$AF64*1000</f>
        <v>2769.5314496584315</v>
      </c>
      <c r="G64">
        <f>'Date colectate'!P64/'Date colectate'!$AF64*100</f>
        <v>2.7226293514626034</v>
      </c>
      <c r="H64">
        <f>'Date colectate'!Q64/'Date colectate'!$AF64*100</f>
        <v>43.729071052022967</v>
      </c>
      <c r="I64">
        <f>'Date colectate'!R64/'Date colectate'!$AF64*100</f>
        <v>41.021623648616846</v>
      </c>
      <c r="L64">
        <f>'Date colectate'!U64/'Date colectate'!$AG64*1000</f>
        <v>6830.4045411672978</v>
      </c>
      <c r="M64">
        <f>'Date colectate'!V64/'Date colectate'!$AG64*1000</f>
        <v>3733.7131796103345</v>
      </c>
      <c r="N64">
        <f>'Date colectate'!W64/'Date colectate'!$AG64*1000</f>
        <v>3302.6802815176902</v>
      </c>
      <c r="O64">
        <f>'Date colectate'!X64/'Date colectate'!$AG64*1000</f>
        <v>3014.3953217520448</v>
      </c>
      <c r="P64">
        <f>'Date colectate'!Z64/'Date colectate'!$AG64*1000</f>
        <v>2926.1561202433345</v>
      </c>
      <c r="Q64">
        <f>'Date colectate'!AA64/'Date colectate'!$AG64*100</f>
        <v>4.8440576662271324</v>
      </c>
      <c r="R64">
        <f>'Date colectate'!AB64/'Date colectate'!$AG64*100</f>
        <v>46.645598888319647</v>
      </c>
      <c r="S64">
        <f>'Date colectate'!AC64/'Date colectate'!$AG64*100</f>
        <v>41.86801098727571</v>
      </c>
    </row>
    <row r="65" spans="1:19" x14ac:dyDescent="0.25">
      <c r="A65" s="3" t="s">
        <v>1</v>
      </c>
      <c r="B65" s="17">
        <f>'Date colectate'!F65/'Date colectate'!$AF65*1000</f>
        <v>5032.8901123608039</v>
      </c>
      <c r="C65" s="17">
        <f>'Date colectate'!G65/'Date colectate'!$AF65*1000</f>
        <v>3871.7607895860069</v>
      </c>
      <c r="D65" s="17">
        <f>'Date colectate'!H65/'Date colectate'!$AF65*1000</f>
        <v>2559.2775696082267</v>
      </c>
      <c r="E65" s="17">
        <f>'Date colectate'!I65/'Date colectate'!$AF65*1000</f>
        <v>3474.9072372457877</v>
      </c>
      <c r="F65" s="17">
        <f>'Date colectate'!O65/'Date colectate'!$AF65*1000</f>
        <v>2833.7314861478853</v>
      </c>
      <c r="G65">
        <f>'Date colectate'!P65/'Date colectate'!$AF65*100</f>
        <v>2.6746530690755796</v>
      </c>
      <c r="H65">
        <f>'Date colectate'!Q65/'Date colectate'!$AF65*100</f>
        <v>44.144463747285378</v>
      </c>
      <c r="I65">
        <f>'Date colectate'!R65/'Date colectate'!$AF65*100</f>
        <v>41.449509706148504</v>
      </c>
      <c r="L65">
        <f>'Date colectate'!U65/'Date colectate'!$AG65*1000</f>
        <v>6853.7744922916263</v>
      </c>
      <c r="M65">
        <f>'Date colectate'!V65/'Date colectate'!$AG65*1000</f>
        <v>3743.8836411602906</v>
      </c>
      <c r="N65">
        <f>'Date colectate'!W65/'Date colectate'!$AG65*1000</f>
        <v>3314.4616923813282</v>
      </c>
      <c r="O65">
        <f>'Date colectate'!X65/'Date colectate'!$AG65*1000</f>
        <v>3031.121381071996</v>
      </c>
      <c r="P65">
        <f>'Date colectate'!Z65/'Date colectate'!$AG65*1000</f>
        <v>2947.5340949687593</v>
      </c>
      <c r="Q65">
        <f>'Date colectate'!AA65/'Date colectate'!$AG65*100</f>
        <v>4.7308179015724763</v>
      </c>
      <c r="R65">
        <f>'Date colectate'!AB65/'Date colectate'!$AG65*100</f>
        <v>46.659513812645088</v>
      </c>
      <c r="S65">
        <f>'Date colectate'!AC65/'Date colectate'!$AG65*100</f>
        <v>41.966316729375372</v>
      </c>
    </row>
    <row r="66" spans="1:19" x14ac:dyDescent="0.25">
      <c r="A66" s="3" t="s">
        <v>0</v>
      </c>
      <c r="B66" s="17">
        <f>'Date colectate'!F66/'Date colectate'!$AF66*1000</f>
        <v>5138.8053588475941</v>
      </c>
      <c r="C66" s="17">
        <f>'Date colectate'!G66/'Date colectate'!$AF66*1000</f>
        <v>3923.1425498731442</v>
      </c>
      <c r="D66" s="17">
        <f>'Date colectate'!H66/'Date colectate'!$AF66*1000</f>
        <v>2630.4730786271871</v>
      </c>
      <c r="E66" s="17">
        <f>'Date colectate'!I66/'Date colectate'!$AF66*1000</f>
        <v>3550.3202732104814</v>
      </c>
      <c r="F66" s="17">
        <f>'Date colectate'!O66/'Date colectate'!$AF66*1000</f>
        <v>2947.7620462161776</v>
      </c>
      <c r="G66">
        <f>'Date colectate'!P66/'Date colectate'!$AF66*100</f>
        <v>2.4665681054473088</v>
      </c>
      <c r="H66">
        <f>'Date colectate'!Q66/'Date colectate'!$AF66*100</f>
        <v>44.169839962361998</v>
      </c>
      <c r="I66">
        <f>'Date colectate'!R66/'Date colectate'!$AF66*100</f>
        <v>41.688046127868716</v>
      </c>
      <c r="L66">
        <f>'Date colectate'!U66/'Date colectate'!$AG66*1000</f>
        <v>6890.5223387430324</v>
      </c>
      <c r="M66">
        <f>'Date colectate'!V66/'Date colectate'!$AG66*1000</f>
        <v>3761.1994098509645</v>
      </c>
      <c r="N66">
        <f>'Date colectate'!W66/'Date colectate'!$AG66*1000</f>
        <v>3361.4311660258977</v>
      </c>
      <c r="O66">
        <f>'Date colectate'!X66/'Date colectate'!$AG66*1000</f>
        <v>3080.5836022640269</v>
      </c>
      <c r="P66">
        <f>'Date colectate'!Z66/'Date colectate'!$AG66*1000</f>
        <v>2972.5557090717707</v>
      </c>
      <c r="Q66">
        <f>'Date colectate'!AA66/'Date colectate'!$AG66*100</f>
        <v>4.6325982818777343</v>
      </c>
      <c r="R66">
        <f>'Date colectate'!AB66/'Date colectate'!$AG66*100</f>
        <v>46.595828658990676</v>
      </c>
      <c r="S66">
        <f>'Date colectate'!AC66/'Date colectate'!$AG66*100</f>
        <v>42.027241686325674</v>
      </c>
    </row>
    <row r="67" spans="1:19" x14ac:dyDescent="0.25">
      <c r="A67" s="3" t="s">
        <v>68</v>
      </c>
      <c r="B67" s="17">
        <f>'Date colectate'!F67/'Date colectate'!$AF67*1000</f>
        <v>5258.0288222357212</v>
      </c>
      <c r="C67" s="17">
        <f>'Date colectate'!G67/'Date colectate'!$AF67*1000</f>
        <v>4094.6089556586076</v>
      </c>
      <c r="D67" s="17">
        <f>'Date colectate'!H67/'Date colectate'!$AF67*1000</f>
        <v>2744.4673192347</v>
      </c>
      <c r="E67" s="17">
        <f>'Date colectate'!I67/'Date colectate'!$AF67*1000</f>
        <v>3692.7057368989485</v>
      </c>
      <c r="F67" s="17">
        <f>'Date colectate'!O67/'Date colectate'!$AF67*1000</f>
        <v>3118.2876734301472</v>
      </c>
      <c r="G67">
        <f>'Date colectate'!P67/'Date colectate'!$AF67*100</f>
        <v>2.3830971198641837</v>
      </c>
      <c r="H67">
        <f>'Date colectate'!Q67/'Date colectate'!$AF67*100</f>
        <v>44.504847922249922</v>
      </c>
      <c r="I67">
        <f>'Date colectate'!R67/'Date colectate'!$AF67*100</f>
        <v>42.167579593152361</v>
      </c>
      <c r="L67">
        <f>'Date colectate'!U67/'Date colectate'!$AG67*1000</f>
        <v>6931.8748126779228</v>
      </c>
      <c r="M67">
        <f>'Date colectate'!V67/'Date colectate'!$AG67*1000</f>
        <v>3777.816558021329</v>
      </c>
      <c r="N67">
        <f>'Date colectate'!W67/'Date colectate'!$AG67*1000</f>
        <v>3405.5552757586424</v>
      </c>
      <c r="O67">
        <f>'Date colectate'!X67/'Date colectate'!$AG67*1000</f>
        <v>3088.7985594880911</v>
      </c>
      <c r="P67">
        <f>'Date colectate'!Z67/'Date colectate'!$AG67*1000</f>
        <v>3001.8180146871077</v>
      </c>
      <c r="Q67">
        <f>'Date colectate'!AA67/'Date colectate'!$AG67*100</f>
        <v>4.5115784854409142</v>
      </c>
      <c r="R67">
        <f>'Date colectate'!AB67/'Date colectate'!$AG67*100</f>
        <v>46.556249804093241</v>
      </c>
      <c r="S67">
        <f>'Date colectate'!AC67/'Date colectate'!$AG67*100</f>
        <v>42.142991562772984</v>
      </c>
    </row>
    <row r="68" spans="1:19" x14ac:dyDescent="0.25">
      <c r="A68" s="3" t="s">
        <v>69</v>
      </c>
      <c r="B68" s="17">
        <f>'Date colectate'!F68/'Date colectate'!$AF68*1000</f>
        <v>5349.1517345433485</v>
      </c>
      <c r="C68" s="17">
        <f>'Date colectate'!G68/'Date colectate'!$AF68*1000</f>
        <v>4207.0524398484386</v>
      </c>
      <c r="D68" s="17">
        <f>'Date colectate'!H68/'Date colectate'!$AF68*1000</f>
        <v>2753.0423951959201</v>
      </c>
      <c r="E68" s="17">
        <f>'Date colectate'!I68/'Date colectate'!$AF68*1000</f>
        <v>3803.0971096800076</v>
      </c>
      <c r="F68" s="17">
        <f>'Date colectate'!O68/'Date colectate'!$AF68*1000</f>
        <v>3205.0568506149461</v>
      </c>
      <c r="G68">
        <f>'Date colectate'!P68/'Date colectate'!$AF68*100</f>
        <v>2.3270841533716493</v>
      </c>
      <c r="H68">
        <f>'Date colectate'!Q68/'Date colectate'!$AF68*100</f>
        <v>45.50798923125258</v>
      </c>
      <c r="I68">
        <f>'Date colectate'!R68/'Date colectate'!$AF68*100</f>
        <v>43.191089253606854</v>
      </c>
      <c r="L68">
        <f>'Date colectate'!U68/'Date colectate'!$AG68*1000</f>
        <v>6979.1388673861338</v>
      </c>
      <c r="M68">
        <f>'Date colectate'!V68/'Date colectate'!$AG68*1000</f>
        <v>3795.3094230257702</v>
      </c>
      <c r="N68">
        <f>'Date colectate'!W68/'Date colectate'!$AG68*1000</f>
        <v>3443.4376751290501</v>
      </c>
      <c r="O68">
        <f>'Date colectate'!X68/'Date colectate'!$AG68*1000</f>
        <v>3142.1101714438869</v>
      </c>
      <c r="P68">
        <f>'Date colectate'!Z68/'Date colectate'!$AG68*1000</f>
        <v>3027.1482132542783</v>
      </c>
      <c r="Q68">
        <f>'Date colectate'!AA68/'Date colectate'!$AG68*100</f>
        <v>4.3602668824807598</v>
      </c>
      <c r="R68">
        <f>'Date colectate'!AB68/'Date colectate'!$AG68*100</f>
        <v>46.592046442548224</v>
      </c>
      <c r="S68">
        <f>'Date colectate'!AC68/'Date colectate'!$AG68*100</f>
        <v>42.306000613775844</v>
      </c>
    </row>
    <row r="69" spans="1:19" x14ac:dyDescent="0.25">
      <c r="A69" s="3" t="s">
        <v>70</v>
      </c>
      <c r="B69" s="17">
        <f>'Date colectate'!F69/'Date colectate'!$AF69*1000</f>
        <v>5476.9844764525169</v>
      </c>
      <c r="C69" s="17">
        <f>'Date colectate'!G69/'Date colectate'!$AF69*1000</f>
        <v>4379.6613275572881</v>
      </c>
      <c r="D69" s="17">
        <f>'Date colectate'!H69/'Date colectate'!$AF69*1000</f>
        <v>2799.079633584211</v>
      </c>
      <c r="E69" s="17">
        <f>'Date colectate'!I69/'Date colectate'!$AF69*1000</f>
        <v>3873.2307253739632</v>
      </c>
      <c r="F69" s="17">
        <f>'Date colectate'!O69/'Date colectate'!$AF69*1000</f>
        <v>3287.8003089946983</v>
      </c>
      <c r="G69">
        <f>'Date colectate'!P69/'Date colectate'!$AF69*100</f>
        <v>2.2754634284158044</v>
      </c>
      <c r="H69">
        <f>'Date colectate'!Q69/'Date colectate'!$AF69*100</f>
        <v>44.801685980956357</v>
      </c>
      <c r="I69">
        <f>'Date colectate'!R69/'Date colectate'!$AF69*100</f>
        <v>42.50076994148445</v>
      </c>
      <c r="L69">
        <f>'Date colectate'!U69/'Date colectate'!$AG69*1000</f>
        <v>7022.2629186417371</v>
      </c>
      <c r="M69">
        <f>'Date colectate'!V69/'Date colectate'!$AG69*1000</f>
        <v>3805.0804043368753</v>
      </c>
      <c r="N69">
        <f>'Date colectate'!W69/'Date colectate'!$AG69*1000</f>
        <v>3497.9293734062453</v>
      </c>
      <c r="O69">
        <f>'Date colectate'!X69/'Date colectate'!$AG69*1000</f>
        <v>3160.3031280657592</v>
      </c>
      <c r="P69">
        <f>'Date colectate'!Z69/'Date colectate'!$AG69*1000</f>
        <v>3053.2552583567112</v>
      </c>
      <c r="Q69">
        <f>'Date colectate'!AA69/'Date colectate'!$AG69*100</f>
        <v>4.277130499824767</v>
      </c>
      <c r="R69">
        <f>'Date colectate'!AB69/'Date colectate'!$AG69*100</f>
        <v>46.71042785816168</v>
      </c>
      <c r="S69">
        <f>'Date colectate'!AC69/'Date colectate'!$AG69*100</f>
        <v>42.449714034689904</v>
      </c>
    </row>
    <row r="70" spans="1:19" x14ac:dyDescent="0.25">
      <c r="A70" s="3" t="s">
        <v>71</v>
      </c>
      <c r="B70" s="17">
        <f>'Date colectate'!F70/'Date colectate'!$AF70*1000</f>
        <v>5505.6288449350577</v>
      </c>
      <c r="C70" s="17">
        <f>'Date colectate'!G70/'Date colectate'!$AF70*1000</f>
        <v>4425.3640359696301</v>
      </c>
      <c r="D70" s="17">
        <f>'Date colectate'!H70/'Date colectate'!$AF70*1000</f>
        <v>2846.7574646145076</v>
      </c>
      <c r="E70" s="17">
        <f>'Date colectate'!I70/'Date colectate'!$AF70*1000</f>
        <v>3985.0185931323772</v>
      </c>
      <c r="F70" s="17">
        <f>'Date colectate'!O70/'Date colectate'!$AF70*1000</f>
        <v>3422.2206385042014</v>
      </c>
      <c r="G70">
        <f>'Date colectate'!P70/'Date colectate'!$AF70*100</f>
        <v>2.1736529841913836</v>
      </c>
      <c r="H70">
        <f>'Date colectate'!Q70/'Date colectate'!$AF70*100</f>
        <v>44.643879792408505</v>
      </c>
      <c r="I70">
        <f>'Date colectate'!R70/'Date colectate'!$AF70*100</f>
        <v>42.465136286005908</v>
      </c>
      <c r="L70">
        <f>'Date colectate'!U70/'Date colectate'!$AG70*1000</f>
        <v>7062.4852356736465</v>
      </c>
      <c r="M70">
        <f>'Date colectate'!V70/'Date colectate'!$AG70*1000</f>
        <v>3807.8703751159546</v>
      </c>
      <c r="N70">
        <f>'Date colectate'!W70/'Date colectate'!$AG70*1000</f>
        <v>3572.803555867742</v>
      </c>
      <c r="O70">
        <f>'Date colectate'!X70/'Date colectate'!$AG70*1000</f>
        <v>3206.4950911122573</v>
      </c>
      <c r="P70">
        <f>'Date colectate'!Z70/'Date colectate'!$AG70*1000</f>
        <v>3078.7878049490519</v>
      </c>
      <c r="Q70">
        <f>'Date colectate'!AA70/'Date colectate'!$AG70*100</f>
        <v>4.1558302197798653</v>
      </c>
      <c r="R70">
        <f>'Date colectate'!AB70/'Date colectate'!$AG70*100</f>
        <v>46.601529568102343</v>
      </c>
      <c r="S70">
        <f>'Date colectate'!AC70/'Date colectate'!$AG70*100</f>
        <v>42.535024804068271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2"/>
  <sheetViews>
    <sheetView workbookViewId="0">
      <selection activeCell="AD2" sqref="AD2"/>
    </sheetView>
  </sheetViews>
  <sheetFormatPr defaultRowHeight="15" x14ac:dyDescent="0.25"/>
  <cols>
    <col min="1" max="1" width="12" customWidth="1"/>
    <col min="2" max="5" width="9.140625" style="26"/>
    <col min="6" max="6" width="14.42578125" customWidth="1"/>
    <col min="7" max="8" width="14" customWidth="1"/>
    <col min="9" max="9" width="12.7109375" customWidth="1"/>
    <col min="22" max="22" width="9.140625" customWidth="1"/>
  </cols>
  <sheetData>
    <row r="1" spans="1:30" ht="30" x14ac:dyDescent="0.25">
      <c r="A1" s="1"/>
      <c r="B1" s="25" t="s">
        <v>171</v>
      </c>
      <c r="C1" s="25" t="s">
        <v>172</v>
      </c>
      <c r="D1" s="25" t="s">
        <v>177</v>
      </c>
      <c r="E1" s="25" t="s">
        <v>176</v>
      </c>
      <c r="F1" s="2" t="s">
        <v>40</v>
      </c>
      <c r="G1" s="2" t="s">
        <v>41</v>
      </c>
      <c r="H1" s="2" t="s">
        <v>105</v>
      </c>
      <c r="I1" s="2" t="s">
        <v>106</v>
      </c>
      <c r="J1" s="2" t="s">
        <v>130</v>
      </c>
      <c r="K1" s="2" t="s">
        <v>54</v>
      </c>
      <c r="L1" s="2" t="s">
        <v>98</v>
      </c>
      <c r="M1" s="2" t="s">
        <v>107</v>
      </c>
      <c r="N1" s="2" t="s">
        <v>168</v>
      </c>
      <c r="O1" s="2" t="s">
        <v>169</v>
      </c>
      <c r="P1" s="2" t="s">
        <v>128</v>
      </c>
      <c r="Q1" s="2" t="s">
        <v>170</v>
      </c>
      <c r="R1" s="2" t="s">
        <v>179</v>
      </c>
      <c r="S1" s="2" t="s">
        <v>187</v>
      </c>
      <c r="T1" s="2" t="s">
        <v>132</v>
      </c>
      <c r="U1" s="2" t="s">
        <v>133</v>
      </c>
      <c r="V1" s="2" t="s">
        <v>154</v>
      </c>
      <c r="W1" s="2" t="s">
        <v>155</v>
      </c>
      <c r="X1" s="2" t="s">
        <v>157</v>
      </c>
      <c r="Y1" s="2" t="s">
        <v>156</v>
      </c>
      <c r="Z1" s="2" t="s">
        <v>180</v>
      </c>
      <c r="AA1" s="2" t="s">
        <v>186</v>
      </c>
      <c r="AB1" s="2" t="s">
        <v>162</v>
      </c>
      <c r="AC1" s="2" t="s">
        <v>161</v>
      </c>
      <c r="AD1" s="2" t="s">
        <v>164</v>
      </c>
    </row>
    <row r="2" spans="1:30" x14ac:dyDescent="0.25">
      <c r="A2" s="15">
        <v>37591</v>
      </c>
      <c r="B2" s="4">
        <f>LN('Date colectate'!B10)</f>
        <v>4.3387276165287298</v>
      </c>
      <c r="C2" s="4">
        <f>LN('Date colectate'!C10)</f>
        <v>4.2026756613247596</v>
      </c>
      <c r="D2" s="4">
        <f>LN('Date colectate'!D10)</f>
        <v>4.4375441195927401</v>
      </c>
      <c r="E2" s="4">
        <f>LN('Date colectate'!E10)</f>
        <v>4.4476153853772677</v>
      </c>
      <c r="F2" s="4">
        <f>LN('per capita'!B10)</f>
        <v>7.9575838622817381</v>
      </c>
      <c r="G2" s="4">
        <f>LN('per capita'!E10)</f>
        <v>6.802256247886616</v>
      </c>
      <c r="H2" s="4">
        <f>LOG('per capita'!D10)</f>
        <v>2.923399313815807</v>
      </c>
      <c r="I2" s="4">
        <f>LOG('per capita'!E10)</f>
        <v>2.9541823529490756</v>
      </c>
      <c r="J2" s="27" t="e">
        <f>'Date colectate'!L10/4</f>
        <v>#N/A</v>
      </c>
      <c r="K2">
        <f>LN('Date colectate'!N10)</f>
        <v>1.2566126916501155</v>
      </c>
      <c r="L2">
        <f>LN('per capita'!G10)</f>
        <v>1.2714984474150877</v>
      </c>
      <c r="M2">
        <f>LN('per capita'!H10)</f>
        <v>3.7944807625624275</v>
      </c>
      <c r="N2">
        <f>LN('per capita'!I10)</f>
        <v>3.7029306282066679</v>
      </c>
      <c r="O2">
        <f>LN('per capita'!F10)</f>
        <v>6.4232559147733665</v>
      </c>
      <c r="P2" s="27">
        <f>O2-B2</f>
        <v>2.0845282982446367</v>
      </c>
      <c r="Q2" s="27">
        <f t="shared" ref="Q2" si="0">K2-C2</f>
        <v>-2.9460629696746441</v>
      </c>
      <c r="R2" s="27">
        <f>LN('Date colectate'!S10)</f>
        <v>4.551558416539442</v>
      </c>
      <c r="S2" s="27">
        <f>LN('Date colectate'!T10)</f>
        <v>4.5533504372582954</v>
      </c>
      <c r="T2" s="4">
        <f>LN('per capita'!L10)</f>
        <v>8.7931768793801837</v>
      </c>
      <c r="U2" s="4">
        <f>LN('per capita'!M10)</f>
        <v>8.2212812455003537</v>
      </c>
      <c r="V2" s="4">
        <f>LN('per capita'!N10)</f>
        <v>7.6969440768947326</v>
      </c>
      <c r="W2" s="4">
        <f>LN('per capita'!O10)</f>
        <v>7.6374287879607365</v>
      </c>
      <c r="X2" s="4">
        <f>LN('per capita'!Q10)</f>
        <v>1.4537512491704336</v>
      </c>
      <c r="Y2" s="4">
        <f>LN('per capita'!R10)</f>
        <v>3.8661056939750416</v>
      </c>
      <c r="Z2" s="4">
        <f>LN('per capita'!S10)</f>
        <v>3.7736400627344722</v>
      </c>
      <c r="AA2" s="4">
        <f>LN('per capita'!P10)</f>
        <v>7.7443635928760068</v>
      </c>
      <c r="AB2" s="4">
        <f>AA2-R2</f>
        <v>3.1928051763365648</v>
      </c>
      <c r="AC2">
        <f>LN('Date colectate'!AE10)</f>
        <v>4.7551301858222352E-2</v>
      </c>
      <c r="AD2" t="e">
        <f>'Date colectate'!AD10/4</f>
        <v>#REF!</v>
      </c>
    </row>
    <row r="3" spans="1:30" x14ac:dyDescent="0.25">
      <c r="A3" s="15">
        <v>37681</v>
      </c>
      <c r="B3" s="4">
        <f>LN('Date colectate'!B11)</f>
        <v>4.3704599983024162</v>
      </c>
      <c r="C3" s="4">
        <f>LN('Date colectate'!C11)</f>
        <v>4.2690398908982088</v>
      </c>
      <c r="D3" s="4">
        <f>LN('Date colectate'!D11)</f>
        <v>4.4579338800214732</v>
      </c>
      <c r="E3" s="4">
        <f>LN('Date colectate'!E11)</f>
        <v>4.5351339132044233</v>
      </c>
      <c r="F3" s="4">
        <f>LN('per capita'!B11)</f>
        <v>7.9706406999020922</v>
      </c>
      <c r="G3" s="4">
        <f>LN('per capita'!E11)</f>
        <v>6.826727537785156</v>
      </c>
      <c r="H3" s="4">
        <f>LOG('per capita'!D11)</f>
        <v>2.9332226580036611</v>
      </c>
      <c r="I3" s="4">
        <f>LOG('per capita'!E11)</f>
        <v>2.9648100991170665</v>
      </c>
      <c r="J3" s="27">
        <f>'Date colectate'!L11/4</f>
        <v>4.729166666666667</v>
      </c>
      <c r="K3">
        <f>LN('Date colectate'!N11)</f>
        <v>1.2878542883066382</v>
      </c>
      <c r="L3">
        <f>LN('per capita'!G11)</f>
        <v>1.2607068228438341</v>
      </c>
      <c r="M3">
        <f>LN('per capita'!H11)</f>
        <v>3.7634739896205338</v>
      </c>
      <c r="N3">
        <f>LN('per capita'!I11)</f>
        <v>3.6851731392067761</v>
      </c>
      <c r="O3">
        <f>LN('per capita'!F11)</f>
        <v>6.4846197724558765</v>
      </c>
      <c r="P3" s="27">
        <f>O3-B3</f>
        <v>2.1141597741534603</v>
      </c>
      <c r="Q3" s="27">
        <f t="shared" ref="Q3:Q34" si="1">K3-C3</f>
        <v>-2.9811856025915704</v>
      </c>
      <c r="R3" s="27">
        <f>LN('Date colectate'!S11)</f>
        <v>4.5604865783614512</v>
      </c>
      <c r="S3" s="27">
        <f>LN('Date colectate'!T11)</f>
        <v>4.5591262474866845</v>
      </c>
      <c r="T3" s="4">
        <f>LN('per capita'!L11)</f>
        <v>8.7895935950213584</v>
      </c>
      <c r="U3" s="4">
        <f>LN('per capita'!M11)</f>
        <v>8.2194358442403637</v>
      </c>
      <c r="V3" s="4">
        <f>LN('per capita'!N11)</f>
        <v>7.6806649767722908</v>
      </c>
      <c r="W3" s="4">
        <f>LN('per capita'!O11)</f>
        <v>7.6446039172932814</v>
      </c>
      <c r="X3" s="4">
        <f>LN('per capita'!Q11)</f>
        <v>1.470690707560671</v>
      </c>
      <c r="Y3" s="4">
        <f>LN('per capita'!R11)</f>
        <v>3.869276550716334</v>
      </c>
      <c r="Z3" s="4">
        <f>LN('per capita'!S11)</f>
        <v>3.7757015233219158</v>
      </c>
      <c r="AA3" s="4">
        <f>LN('per capita'!P11)</f>
        <v>7.7468519377068796</v>
      </c>
      <c r="AB3" s="4">
        <f>AA3-R3</f>
        <v>3.1863653593454284</v>
      </c>
      <c r="AC3">
        <f>LN('Date colectate'!AE11)</f>
        <v>8.5718875402537434E-2</v>
      </c>
      <c r="AD3">
        <f>'Date colectate'!AD11/4</f>
        <v>0.4375</v>
      </c>
    </row>
    <row r="4" spans="1:30" x14ac:dyDescent="0.25">
      <c r="A4" s="15">
        <v>37773</v>
      </c>
      <c r="B4" s="4">
        <f>LN('Date colectate'!B12)</f>
        <v>4.3942022106040151</v>
      </c>
      <c r="C4" s="4">
        <f>LN('Date colectate'!C12)</f>
        <v>4.3128908958390193</v>
      </c>
      <c r="D4" s="4">
        <f>LN('Date colectate'!D12)</f>
        <v>4.457980224056425</v>
      </c>
      <c r="E4" s="4">
        <f>LN('Date colectate'!E12)</f>
        <v>4.5633164093637015</v>
      </c>
      <c r="F4" s="4">
        <f>LN('per capita'!B12)</f>
        <v>7.9865001134070823</v>
      </c>
      <c r="G4" s="4">
        <f>LN('per capita'!E12)</f>
        <v>6.8824885798110289</v>
      </c>
      <c r="H4" s="4">
        <f>LOG('per capita'!D12)</f>
        <v>2.9387515004498965</v>
      </c>
      <c r="I4" s="4">
        <f>LOG('per capita'!E12)</f>
        <v>2.9890268119740782</v>
      </c>
      <c r="J4" s="27">
        <f>'Date colectate'!L12/4</f>
        <v>4.583333333333333</v>
      </c>
      <c r="K4">
        <f>LN('Date colectate'!N12)</f>
        <v>1.3260134302349607</v>
      </c>
      <c r="L4">
        <f>LN('per capita'!G12)</f>
        <v>1.2633246253859127</v>
      </c>
      <c r="M4">
        <f>LN('per capita'!H12)</f>
        <v>3.7654032506690949</v>
      </c>
      <c r="N4">
        <f>LN('per capita'!I12)</f>
        <v>3.6862167990684243</v>
      </c>
      <c r="O4">
        <f>LN('per capita'!F12)</f>
        <v>6.5276187289977976</v>
      </c>
      <c r="P4" s="27">
        <f t="shared" ref="P4:P62" si="2">O4-B4</f>
        <v>2.1334165183937825</v>
      </c>
      <c r="Q4" s="27">
        <f t="shared" si="1"/>
        <v>-2.9868774656040586</v>
      </c>
      <c r="R4" s="27">
        <f>LN('Date colectate'!S12)</f>
        <v>4.5625757883556712</v>
      </c>
      <c r="S4" s="27">
        <f>LN('Date colectate'!T12)</f>
        <v>4.5637334192007515</v>
      </c>
      <c r="T4" s="4">
        <f>LN('per capita'!L12)</f>
        <v>8.7887452107313724</v>
      </c>
      <c r="U4" s="4">
        <f>LN('per capita'!M12)</f>
        <v>8.2195122969854797</v>
      </c>
      <c r="V4" s="4">
        <f>LN('per capita'!N12)</f>
        <v>7.6748307758717518</v>
      </c>
      <c r="W4" s="4">
        <f>LN('per capita'!O12)</f>
        <v>7.639028519274758</v>
      </c>
      <c r="X4" s="4">
        <f>LN('per capita'!Q12)</f>
        <v>1.4770779546181998</v>
      </c>
      <c r="Y4" s="4">
        <f>LN('per capita'!R12)</f>
        <v>3.8709535748848278</v>
      </c>
      <c r="Z4" s="4">
        <f>LN('per capita'!S12)</f>
        <v>3.7759159220684322</v>
      </c>
      <c r="AA4" s="4">
        <f>LN('per capita'!P12)</f>
        <v>7.7495382989379769</v>
      </c>
      <c r="AB4" s="4">
        <f t="shared" ref="AB4:AB62" si="3">AA4-R4</f>
        <v>3.1869625105823056</v>
      </c>
      <c r="AC4">
        <f>LN('Date colectate'!AE12)</f>
        <v>0.13339388317053105</v>
      </c>
      <c r="AD4">
        <f>'Date colectate'!AD12/4</f>
        <v>0.375</v>
      </c>
    </row>
    <row r="5" spans="1:30" x14ac:dyDescent="0.25">
      <c r="A5" s="15">
        <v>37865</v>
      </c>
      <c r="B5" s="4">
        <f>LN('Date colectate'!B13)</f>
        <v>4.4299831180947367</v>
      </c>
      <c r="C5" s="4">
        <f>LN('Date colectate'!C13)</f>
        <v>4.359806587772038</v>
      </c>
      <c r="D5" s="4">
        <f>LN('Date colectate'!D13)</f>
        <v>4.4622577861292347</v>
      </c>
      <c r="E5" s="4">
        <f>LN('Date colectate'!E13)</f>
        <v>4.563504085310452</v>
      </c>
      <c r="F5" s="4">
        <f>LN('per capita'!B13)</f>
        <v>8.0044249532517888</v>
      </c>
      <c r="G5" s="4">
        <f>LN('per capita'!E13)</f>
        <v>6.9431113575049137</v>
      </c>
      <c r="H5" s="4">
        <f>LOG('per capita'!D13)</f>
        <v>2.9706837938434085</v>
      </c>
      <c r="I5" s="4">
        <f>LOG('per capita'!E13)</f>
        <v>3.0153549498041801</v>
      </c>
      <c r="J5" s="27">
        <f>'Date colectate'!L13/4</f>
        <v>4.729166666666667</v>
      </c>
      <c r="K5">
        <f>LN('Date colectate'!N13)</f>
        <v>1.3463834098070497</v>
      </c>
      <c r="L5">
        <f>LN('per capita'!G13)</f>
        <v>1.2513012389342599</v>
      </c>
      <c r="M5">
        <f>LN('per capita'!H13)</f>
        <v>3.7666847795165777</v>
      </c>
      <c r="N5">
        <f>LN('per capita'!I13)</f>
        <v>3.690413894678942</v>
      </c>
      <c r="O5">
        <f>LN('per capita'!F13)</f>
        <v>6.5756818252333655</v>
      </c>
      <c r="P5" s="27">
        <f t="shared" si="2"/>
        <v>2.1456987071386289</v>
      </c>
      <c r="Q5" s="27">
        <f t="shared" si="1"/>
        <v>-3.013423177964988</v>
      </c>
      <c r="R5" s="27">
        <f>LN('Date colectate'!S13)</f>
        <v>4.5661174587243902</v>
      </c>
      <c r="S5" s="27">
        <f>LN('Date colectate'!T13)</f>
        <v>4.571820206306537</v>
      </c>
      <c r="T5" s="4">
        <f>LN('per capita'!L13)</f>
        <v>8.7923003377478022</v>
      </c>
      <c r="U5" s="4">
        <f>LN('per capita'!M13)</f>
        <v>8.2227370285246906</v>
      </c>
      <c r="V5" s="4">
        <f>LN('per capita'!N13)</f>
        <v>7.6893811579860829</v>
      </c>
      <c r="W5" s="4">
        <f>LN('per capita'!O13)</f>
        <v>7.6440660793417079</v>
      </c>
      <c r="X5" s="4">
        <f>LN('per capita'!Q13)</f>
        <v>1.4804484457058527</v>
      </c>
      <c r="Y5" s="4">
        <f>LN('per capita'!R13)</f>
        <v>3.87072564402771</v>
      </c>
      <c r="Z5" s="4">
        <f>LN('per capita'!S13)</f>
        <v>3.7756882994376615</v>
      </c>
      <c r="AA5" s="4">
        <f>LN('per capita'!P13)</f>
        <v>7.7598307226242182</v>
      </c>
      <c r="AB5" s="4">
        <f t="shared" si="3"/>
        <v>3.193713263899828</v>
      </c>
      <c r="AC5">
        <f>LN('Date colectate'!AE13)</f>
        <v>0.15289274610314249</v>
      </c>
      <c r="AD5">
        <f>'Date colectate'!AD13/4</f>
        <v>0.25</v>
      </c>
    </row>
    <row r="6" spans="1:30" x14ac:dyDescent="0.25">
      <c r="A6" s="15">
        <v>37956</v>
      </c>
      <c r="B6" s="4">
        <f>LN('Date colectate'!B14)</f>
        <v>4.4710672014646109</v>
      </c>
      <c r="C6" s="4">
        <f>LN('Date colectate'!C14)</f>
        <v>4.4123739609001156</v>
      </c>
      <c r="D6" s="4">
        <f>LN('Date colectate'!D14)</f>
        <v>4.5300047318203811</v>
      </c>
      <c r="E6" s="4">
        <f>LN('Date colectate'!E14)</f>
        <v>4.551716665254002</v>
      </c>
      <c r="F6" s="4">
        <f>LN('per capita'!B14)</f>
        <v>8.0129998717102264</v>
      </c>
      <c r="G6" s="4">
        <f>LN('per capita'!E14)</f>
        <v>7.020413532974815</v>
      </c>
      <c r="H6" s="4">
        <f>LOG('per capita'!D14)</f>
        <v>2.9761431361120372</v>
      </c>
      <c r="I6" s="4">
        <f>LOG('per capita'!E14)</f>
        <v>3.048926858049875</v>
      </c>
      <c r="J6" s="27">
        <f>'Date colectate'!L14/4</f>
        <v>5.229166666666667</v>
      </c>
      <c r="K6">
        <f>LN('Date colectate'!N14)</f>
        <v>1.4148332259263114</v>
      </c>
      <c r="L6">
        <f>LN('per capita'!G14)</f>
        <v>1.3167511483448673</v>
      </c>
      <c r="M6">
        <f>LN('per capita'!H14)</f>
        <v>3.7536282142141499</v>
      </c>
      <c r="N6">
        <f>LN('per capita'!I14)</f>
        <v>3.6785422468724511</v>
      </c>
      <c r="O6">
        <f>LN('per capita'!F14)</f>
        <v>6.6195058602667824</v>
      </c>
      <c r="P6" s="27">
        <f t="shared" si="2"/>
        <v>2.1484386588021716</v>
      </c>
      <c r="Q6" s="27">
        <f t="shared" si="1"/>
        <v>-2.9975407349738044</v>
      </c>
      <c r="R6" s="27">
        <f>LN('Date colectate'!S14)</f>
        <v>4.5710962056543396</v>
      </c>
      <c r="S6" s="27">
        <f>LN('Date colectate'!T14)</f>
        <v>4.5736382383749286</v>
      </c>
      <c r="T6" s="4">
        <f>LN('per capita'!L14)</f>
        <v>8.7983790762072775</v>
      </c>
      <c r="U6" s="4">
        <f>LN('per capita'!M14)</f>
        <v>8.2238726030936107</v>
      </c>
      <c r="V6" s="4">
        <f>LN('per capita'!N14)</f>
        <v>7.7121184161880123</v>
      </c>
      <c r="W6" s="4">
        <f>LN('per capita'!O14)</f>
        <v>7.6682696492607691</v>
      </c>
      <c r="X6" s="4">
        <f>LN('per capita'!Q14)</f>
        <v>1.4838165963716006</v>
      </c>
      <c r="Y6" s="4">
        <f>LN('per capita'!R14)</f>
        <v>3.8705657789720811</v>
      </c>
      <c r="Z6" s="4">
        <f>LN('per capita'!S14)</f>
        <v>3.7745637467120132</v>
      </c>
      <c r="AA6" s="4">
        <f>LN('per capita'!P14)</f>
        <v>7.7619992250216034</v>
      </c>
      <c r="AB6" s="4">
        <f t="shared" si="3"/>
        <v>3.1909030193672638</v>
      </c>
      <c r="AC6">
        <f>LN('Date colectate'!AE14)</f>
        <v>0.23348984336835399</v>
      </c>
      <c r="AD6">
        <f>'Date colectate'!AD14/4</f>
        <v>0.25</v>
      </c>
    </row>
    <row r="7" spans="1:30" x14ac:dyDescent="0.25">
      <c r="A7" s="15">
        <v>38047</v>
      </c>
      <c r="B7" s="4">
        <f>LN('Date colectate'!B15)</f>
        <v>4.4933443708058345</v>
      </c>
      <c r="C7" s="4">
        <f>LN('Date colectate'!C15)</f>
        <v>4.4384660400892129</v>
      </c>
      <c r="D7" s="4">
        <f>LN('Date colectate'!D15)</f>
        <v>4.5744532133260307</v>
      </c>
      <c r="E7" s="4">
        <f>LN('Date colectate'!E15)</f>
        <v>4.5617301841419877</v>
      </c>
      <c r="F7" s="4">
        <f>LN('per capita'!B15)</f>
        <v>8.0389695005352948</v>
      </c>
      <c r="G7" s="4">
        <f>LN('per capita'!E15)</f>
        <v>7.0978886107229968</v>
      </c>
      <c r="H7" s="4">
        <f>LOG('per capita'!D15)</f>
        <v>2.994814410203364</v>
      </c>
      <c r="I7" s="4">
        <f>LOG('per capita'!E15)</f>
        <v>3.0825738568009355</v>
      </c>
      <c r="J7" s="27">
        <f>'Date colectate'!L15/4</f>
        <v>5.3125</v>
      </c>
      <c r="K7">
        <f>LN('Date colectate'!N15)</f>
        <v>1.4100841272426288</v>
      </c>
      <c r="L7">
        <f>LN('per capita'!G15)</f>
        <v>1.30797838498213</v>
      </c>
      <c r="M7">
        <f>LN('per capita'!H15)</f>
        <v>3.7767377787580485</v>
      </c>
      <c r="N7">
        <f>LN('per capita'!I15)</f>
        <v>3.6898714743775138</v>
      </c>
      <c r="O7">
        <f>LN('per capita'!F15)</f>
        <v>6.7176820455140156</v>
      </c>
      <c r="P7" s="27">
        <f t="shared" si="2"/>
        <v>2.2243376747081811</v>
      </c>
      <c r="Q7" s="27">
        <f t="shared" si="1"/>
        <v>-3.0283819128465841</v>
      </c>
      <c r="R7" s="27">
        <f>LN('Date colectate'!S15)</f>
        <v>4.577284982498556</v>
      </c>
      <c r="S7" s="27">
        <f>LN('Date colectate'!T15)</f>
        <v>4.578569504190912</v>
      </c>
      <c r="T7" s="4">
        <f>LN('per capita'!L15)</f>
        <v>8.8031784087294582</v>
      </c>
      <c r="U7" s="4">
        <f>LN('per capita'!M15)</f>
        <v>8.2299704838887724</v>
      </c>
      <c r="V7" s="4">
        <f>LN('per capita'!N15)</f>
        <v>7.7338341477534787</v>
      </c>
      <c r="W7" s="4">
        <f>LN('per capita'!O15)</f>
        <v>7.6809482970215495</v>
      </c>
      <c r="X7" s="4">
        <f>LN('per capita'!Q15)</f>
        <v>1.5008057489941911</v>
      </c>
      <c r="Y7" s="4">
        <f>LN('per capita'!R15)</f>
        <v>3.8728053228794903</v>
      </c>
      <c r="Z7" s="4">
        <f>LN('per capita'!S15)</f>
        <v>3.7744984364015166</v>
      </c>
      <c r="AA7" s="4">
        <f>LN('per capita'!P15)</f>
        <v>7.768920956040378</v>
      </c>
      <c r="AB7" s="4">
        <f t="shared" si="3"/>
        <v>3.191635973541822</v>
      </c>
      <c r="AC7">
        <f>LN('Date colectate'!AE15)</f>
        <v>0.20081613943011895</v>
      </c>
      <c r="AD7">
        <f>'Date colectate'!AD15/4</f>
        <v>0.25</v>
      </c>
    </row>
    <row r="8" spans="1:30" x14ac:dyDescent="0.25">
      <c r="A8" s="15">
        <v>38139</v>
      </c>
      <c r="B8" s="4">
        <f>LN('Date colectate'!B16)</f>
        <v>4.5078880631815377</v>
      </c>
      <c r="C8" s="4">
        <f>LN('Date colectate'!C16)</f>
        <v>4.4721757920111251</v>
      </c>
      <c r="D8" s="4">
        <f>LN('Date colectate'!D16)</f>
        <v>4.5699056368877802</v>
      </c>
      <c r="E8" s="4">
        <f>LN('Date colectate'!E16)</f>
        <v>4.6114702985365712</v>
      </c>
      <c r="F8" s="4">
        <f>LN('per capita'!B16)</f>
        <v>8.0612565070635736</v>
      </c>
      <c r="G8" s="4">
        <f>LN('per capita'!E16)</f>
        <v>7.135522636863584</v>
      </c>
      <c r="H8" s="4">
        <f>LOG('per capita'!D16)</f>
        <v>3.0240073024244096</v>
      </c>
      <c r="I8" s="4">
        <f>LOG('per capita'!E16)</f>
        <v>3.0989181066855953</v>
      </c>
      <c r="J8" s="27">
        <f>'Date colectate'!L16/4</f>
        <v>5.270833333333333</v>
      </c>
      <c r="K8">
        <f>LN('Date colectate'!N16)</f>
        <v>1.4018231627375175</v>
      </c>
      <c r="L8">
        <f>LN('per capita'!G16)</f>
        <v>1.2889543489774331</v>
      </c>
      <c r="M8">
        <f>LN('per capita'!H16)</f>
        <v>3.7809845204626917</v>
      </c>
      <c r="N8">
        <f>LN('per capita'!I16)</f>
        <v>3.6941561199225772</v>
      </c>
      <c r="O8">
        <f>LN('per capita'!F16)</f>
        <v>6.7516135663589161</v>
      </c>
      <c r="P8" s="27">
        <f t="shared" si="2"/>
        <v>2.2437255031773784</v>
      </c>
      <c r="Q8" s="27">
        <f t="shared" si="1"/>
        <v>-3.0703526292736076</v>
      </c>
      <c r="R8" s="27">
        <f>LN('Date colectate'!S16)</f>
        <v>4.5859873665713176</v>
      </c>
      <c r="S8" s="27">
        <f>LN('Date colectate'!T16)</f>
        <v>4.5841303937188247</v>
      </c>
      <c r="T8" s="4">
        <f>LN('per capita'!L16)</f>
        <v>8.8069310874666513</v>
      </c>
      <c r="U8" s="4">
        <f>LN('per capita'!M16)</f>
        <v>8.230297780267362</v>
      </c>
      <c r="V8" s="4">
        <f>LN('per capita'!N16)</f>
        <v>7.7611089903449422</v>
      </c>
      <c r="W8" s="4">
        <f>LN('per capita'!O16)</f>
        <v>7.7053366398847842</v>
      </c>
      <c r="X8" s="4">
        <f>LN('per capita'!Q16)</f>
        <v>1.5020404885992331</v>
      </c>
      <c r="Y8" s="4">
        <f>LN('per capita'!R16)</f>
        <v>3.8722333053137663</v>
      </c>
      <c r="Z8" s="4">
        <f>LN('per capita'!S16)</f>
        <v>3.7746644185187108</v>
      </c>
      <c r="AA8" s="4">
        <f>LN('per capita'!P16)</f>
        <v>7.7747958770235828</v>
      </c>
      <c r="AB8" s="4">
        <f t="shared" si="3"/>
        <v>3.1888085104522652</v>
      </c>
      <c r="AC8">
        <f>LN('Date colectate'!AE16)</f>
        <v>0.19515551477404103</v>
      </c>
      <c r="AD8">
        <f>'Date colectate'!AD16/4</f>
        <v>0.25</v>
      </c>
    </row>
    <row r="9" spans="1:30" x14ac:dyDescent="0.25">
      <c r="A9" s="15">
        <v>38231</v>
      </c>
      <c r="B9" s="4">
        <f>LN('Date colectate'!B17)</f>
        <v>4.5353912913801748</v>
      </c>
      <c r="C9" s="4">
        <f>LN('Date colectate'!C17)</f>
        <v>4.4994095903089253</v>
      </c>
      <c r="D9" s="4">
        <f>LN('Date colectate'!D17)</f>
        <v>4.6303699870098338</v>
      </c>
      <c r="E9" s="4">
        <f>LN('Date colectate'!E17)</f>
        <v>4.6405759391186443</v>
      </c>
      <c r="F9" s="4">
        <f>LN('per capita'!B17)</f>
        <v>8.0970151092370273</v>
      </c>
      <c r="G9" s="4">
        <f>LN('per capita'!E17)</f>
        <v>7.1808123644316693</v>
      </c>
      <c r="H9" s="4">
        <f>LOG('per capita'!D17)</f>
        <v>3.0166219357204285</v>
      </c>
      <c r="I9" s="4">
        <f>LOG('per capita'!E17)</f>
        <v>3.1185871854553167</v>
      </c>
      <c r="J9" s="27">
        <f>'Date colectate'!L17/4</f>
        <v>4.791666666666667</v>
      </c>
      <c r="K9">
        <f>LN('Date colectate'!N17)</f>
        <v>1.4142742476268479</v>
      </c>
      <c r="L9">
        <f>LN('per capita'!G17)</f>
        <v>1.3162157459326749</v>
      </c>
      <c r="M9">
        <f>LN('per capita'!H17)</f>
        <v>3.7820882230875643</v>
      </c>
      <c r="N9">
        <f>LN('per capita'!I17)</f>
        <v>3.6921674649227021</v>
      </c>
      <c r="O9">
        <f>LN('per capita'!F17)</f>
        <v>6.792506688825843</v>
      </c>
      <c r="P9" s="27">
        <f t="shared" si="2"/>
        <v>2.2571153974456681</v>
      </c>
      <c r="Q9" s="27">
        <f t="shared" si="1"/>
        <v>-3.0851353426820776</v>
      </c>
      <c r="R9" s="27">
        <f>LN('Date colectate'!S17)</f>
        <v>4.5870062153604199</v>
      </c>
      <c r="S9" s="27">
        <f>LN('Date colectate'!T17)</f>
        <v>4.5882986588178438</v>
      </c>
      <c r="T9" s="4">
        <f>LN('per capita'!L17)</f>
        <v>8.8082475980013566</v>
      </c>
      <c r="U9" s="4">
        <f>LN('per capita'!M17)</f>
        <v>8.2305502791628342</v>
      </c>
      <c r="V9" s="4">
        <f>LN('per capita'!N17)</f>
        <v>7.7619061679798582</v>
      </c>
      <c r="W9" s="4">
        <f>LN('per capita'!O17)</f>
        <v>7.7177795854079099</v>
      </c>
      <c r="X9" s="4">
        <f>LN('per capita'!Q17)</f>
        <v>1.5019909385811601</v>
      </c>
      <c r="Y9" s="4">
        <f>LN('per capita'!R17)</f>
        <v>3.8759273699895593</v>
      </c>
      <c r="Z9" s="4">
        <f>LN('per capita'!S17)</f>
        <v>3.7782555736465731</v>
      </c>
      <c r="AA9" s="4">
        <f>LN('per capita'!P17)</f>
        <v>7.7777148767351862</v>
      </c>
      <c r="AB9" s="4">
        <f t="shared" si="3"/>
        <v>3.1907086613747664</v>
      </c>
      <c r="AC9">
        <f>LN('Date colectate'!AE17)</f>
        <v>0.21583692279843678</v>
      </c>
      <c r="AD9">
        <f>'Date colectate'!AD17/4</f>
        <v>0.25</v>
      </c>
    </row>
    <row r="10" spans="1:30" x14ac:dyDescent="0.25">
      <c r="A10" s="15">
        <v>38322</v>
      </c>
      <c r="B10" s="4">
        <f>LN('Date colectate'!B18)</f>
        <v>4.5597543224576089</v>
      </c>
      <c r="C10" s="4">
        <f>LN('Date colectate'!C18)</f>
        <v>4.536355869987732</v>
      </c>
      <c r="D10" s="4">
        <f>LN('Date colectate'!D18)</f>
        <v>4.6177605931273815</v>
      </c>
      <c r="E10" s="4">
        <f>LN('Date colectate'!E18)</f>
        <v>4.6354665802194415</v>
      </c>
      <c r="F10" s="4">
        <f>LN('per capita'!B18)</f>
        <v>8.1080858746340834</v>
      </c>
      <c r="G10" s="4">
        <f>LN('per capita'!E18)</f>
        <v>7.1889143526166075</v>
      </c>
      <c r="H10" s="4">
        <f>LOG('per capita'!D18)</f>
        <v>3.0288654308603946</v>
      </c>
      <c r="I10" s="4">
        <f>LOG('per capita'!E18)</f>
        <v>3.1221058342164807</v>
      </c>
      <c r="J10" s="27">
        <f>'Date colectate'!L18/4</f>
        <v>4.458333333333333</v>
      </c>
      <c r="K10">
        <f>LN('Date colectate'!N18)</f>
        <v>1.3709268839887689</v>
      </c>
      <c r="L10">
        <f>LN('per capita'!G18)</f>
        <v>1.3074272398995954</v>
      </c>
      <c r="M10">
        <f>LN('per capita'!H18)</f>
        <v>3.7899139821465457</v>
      </c>
      <c r="N10">
        <f>LN('per capita'!I18)</f>
        <v>3.7003808259191433</v>
      </c>
      <c r="O10">
        <f>LN('per capita'!F18)</f>
        <v>6.8457787530478962</v>
      </c>
      <c r="P10" s="27">
        <f t="shared" si="2"/>
        <v>2.2860244305902873</v>
      </c>
      <c r="Q10" s="27">
        <f t="shared" si="1"/>
        <v>-3.1654289859989628</v>
      </c>
      <c r="R10" s="27">
        <f>LN('Date colectate'!S18)</f>
        <v>4.5940081212818997</v>
      </c>
      <c r="S10" s="27">
        <f>LN('Date colectate'!T18)</f>
        <v>4.5937350533621428</v>
      </c>
      <c r="T10" s="4">
        <f>LN('per capita'!L18)</f>
        <v>8.8101993050910039</v>
      </c>
      <c r="U10" s="4">
        <f>LN('per capita'!M18)</f>
        <v>8.2369482697168213</v>
      </c>
      <c r="V10" s="4">
        <f>LN('per capita'!N18)</f>
        <v>7.7719599726127635</v>
      </c>
      <c r="W10" s="4">
        <f>LN('per capita'!O18)</f>
        <v>7.7308584831837974</v>
      </c>
      <c r="X10" s="4">
        <f>LN('per capita'!Q18)</f>
        <v>1.50519724585087</v>
      </c>
      <c r="Y10" s="4">
        <f>LN('per capita'!R18)</f>
        <v>3.8781284238981688</v>
      </c>
      <c r="Z10" s="4">
        <f>LN('per capita'!S18)</f>
        <v>3.7805799916538469</v>
      </c>
      <c r="AA10" s="4">
        <f>LN('per capita'!P18)</f>
        <v>7.7828823873884128</v>
      </c>
      <c r="AB10" s="4">
        <f t="shared" si="3"/>
        <v>3.188874266106513</v>
      </c>
      <c r="AC10">
        <f>LN('Date colectate'!AE18)</f>
        <v>0.30902762647115894</v>
      </c>
      <c r="AD10">
        <f>'Date colectate'!AD18/4</f>
        <v>0.25</v>
      </c>
    </row>
    <row r="11" spans="1:30" x14ac:dyDescent="0.25">
      <c r="A11" s="15">
        <v>38412</v>
      </c>
      <c r="B11" s="4">
        <f>LN('Date colectate'!B19)</f>
        <v>4.5768735868329777</v>
      </c>
      <c r="C11" s="4">
        <f>LN('Date colectate'!C19)</f>
        <v>4.5643898572664714</v>
      </c>
      <c r="D11" s="4">
        <f>LN('Date colectate'!D19)</f>
        <v>4.5824541187443577</v>
      </c>
      <c r="E11" s="4">
        <f>LN('Date colectate'!E19)</f>
        <v>4.5792162782993771</v>
      </c>
      <c r="F11" s="4">
        <f>LN('per capita'!B19)</f>
        <v>8.1037594983630168</v>
      </c>
      <c r="G11" s="4">
        <f>LN('per capita'!E19)</f>
        <v>7.2225448707929552</v>
      </c>
      <c r="H11" s="4">
        <f>LOG('per capita'!D19)</f>
        <v>3.0317082769576125</v>
      </c>
      <c r="I11" s="4">
        <f>LOG('per capita'!E19)</f>
        <v>3.1367113826840152</v>
      </c>
      <c r="J11" s="27">
        <f>'Date colectate'!L19/4</f>
        <v>3.8958333333333335</v>
      </c>
      <c r="K11">
        <f>LN('Date colectate'!N19)</f>
        <v>1.3020156107393406</v>
      </c>
      <c r="L11">
        <f>LN('per capita'!G19)</f>
        <v>1.3106723132750357</v>
      </c>
      <c r="M11">
        <f>LN('per capita'!H19)</f>
        <v>3.8008195158804301</v>
      </c>
      <c r="N11">
        <f>LN('per capita'!I19)</f>
        <v>3.7166740413809429</v>
      </c>
      <c r="O11">
        <f>LN('per capita'!F19)</f>
        <v>6.9341615935151095</v>
      </c>
      <c r="P11" s="27">
        <f t="shared" si="2"/>
        <v>2.3572880066821318</v>
      </c>
      <c r="Q11" s="27">
        <f t="shared" si="1"/>
        <v>-3.2623742465271306</v>
      </c>
      <c r="R11" s="27">
        <f>LN('Date colectate'!S19)</f>
        <v>4.5987496181851686</v>
      </c>
      <c r="S11" s="27">
        <f>LN('Date colectate'!T19)</f>
        <v>4.59766207049777</v>
      </c>
      <c r="T11" s="4">
        <f>LN('per capita'!L19)</f>
        <v>8.8107559896343783</v>
      </c>
      <c r="U11" s="4">
        <f>LN('per capita'!M19)</f>
        <v>8.2387272933609079</v>
      </c>
      <c r="V11" s="4">
        <f>LN('per capita'!N19)</f>
        <v>7.7765799365216051</v>
      </c>
      <c r="W11" s="4">
        <f>LN('per capita'!O19)</f>
        <v>7.7289367405518536</v>
      </c>
      <c r="X11" s="4">
        <f>LN('per capita'!Q19)</f>
        <v>1.499596575069702</v>
      </c>
      <c r="Y11" s="4">
        <f>LN('per capita'!R19)</f>
        <v>3.8803660189609723</v>
      </c>
      <c r="Z11" s="4">
        <f>LN('per capita'!S19)</f>
        <v>3.7843324931503166</v>
      </c>
      <c r="AA11" s="4">
        <f>LN('per capita'!P19)</f>
        <v>7.789734635987668</v>
      </c>
      <c r="AB11" s="4">
        <f t="shared" si="3"/>
        <v>3.1909850178024994</v>
      </c>
      <c r="AC11">
        <f>LN('Date colectate'!AE19)</f>
        <v>0.25959119228525523</v>
      </c>
      <c r="AD11">
        <f>'Date colectate'!AD19/4</f>
        <v>0.25</v>
      </c>
    </row>
    <row r="12" spans="1:30" x14ac:dyDescent="0.25">
      <c r="A12" s="15">
        <v>38504</v>
      </c>
      <c r="B12" s="4">
        <f>LN('Date colectate'!B20)</f>
        <v>4.6007604774993913</v>
      </c>
      <c r="C12" s="4">
        <f>LN('Date colectate'!C20)</f>
        <v>4.592024154318076</v>
      </c>
      <c r="D12" s="4">
        <f>LN('Date colectate'!D20)</f>
        <v>4.6056500708249422</v>
      </c>
      <c r="E12" s="4">
        <f>LN('Date colectate'!E20)</f>
        <v>4.598316754787076</v>
      </c>
      <c r="F12" s="4">
        <f>LN('per capita'!B20)</f>
        <v>8.115307803750504</v>
      </c>
      <c r="G12" s="4">
        <f>LN('per capita'!E20)</f>
        <v>7.275560460076302</v>
      </c>
      <c r="H12" s="4">
        <f>LOG('per capita'!D20)</f>
        <v>3.0379616766882318</v>
      </c>
      <c r="I12" s="4">
        <f>LOG('per capita'!E20)</f>
        <v>3.1597357605646224</v>
      </c>
      <c r="J12" s="27">
        <f>'Date colectate'!L20/4</f>
        <v>3.125</v>
      </c>
      <c r="K12">
        <f>LN('Date colectate'!N20)</f>
        <v>1.2817668317659563</v>
      </c>
      <c r="L12">
        <f>LN('per capita'!G20)</f>
        <v>1.2223991064649837</v>
      </c>
      <c r="M12">
        <f>LN('per capita'!H20)</f>
        <v>3.7848023136012752</v>
      </c>
      <c r="N12">
        <f>LN('per capita'!I20)</f>
        <v>3.7045471338139042</v>
      </c>
      <c r="O12">
        <f>LN('per capita'!F20)</f>
        <v>6.9893331215618213</v>
      </c>
      <c r="P12" s="27">
        <f t="shared" si="2"/>
        <v>2.38857264406243</v>
      </c>
      <c r="Q12" s="27">
        <f t="shared" si="1"/>
        <v>-3.3102573225521197</v>
      </c>
      <c r="R12" s="27">
        <f>LN('Date colectate'!S20)</f>
        <v>4.6061696863211745</v>
      </c>
      <c r="S12" s="27">
        <f>LN('Date colectate'!T20)</f>
        <v>4.6026971305056934</v>
      </c>
      <c r="T12" s="4">
        <f>LN('per capita'!L20)</f>
        <v>8.8160934288122483</v>
      </c>
      <c r="U12" s="4">
        <f>LN('per capita'!M20)</f>
        <v>8.2428128234551661</v>
      </c>
      <c r="V12" s="4">
        <f>LN('per capita'!N20)</f>
        <v>7.7924519902746843</v>
      </c>
      <c r="W12" s="4">
        <f>LN('per capita'!O20)</f>
        <v>7.7554233670257284</v>
      </c>
      <c r="X12" s="4">
        <f>LN('per capita'!Q20)</f>
        <v>1.5048304232653831</v>
      </c>
      <c r="Y12" s="4">
        <f>LN('per capita'!R20)</f>
        <v>3.882528526115633</v>
      </c>
      <c r="Z12" s="4">
        <f>LN('per capita'!S20)</f>
        <v>3.7866426913560378</v>
      </c>
      <c r="AA12" s="4">
        <f>LN('per capita'!P20)</f>
        <v>7.7973838286593908</v>
      </c>
      <c r="AB12" s="4">
        <f t="shared" si="3"/>
        <v>3.1912141423382163</v>
      </c>
      <c r="AC12">
        <f>LN('Date colectate'!AE20)</f>
        <v>0.18995898392316599</v>
      </c>
      <c r="AD12">
        <f>'Date colectate'!AD20/4</f>
        <v>0.25</v>
      </c>
    </row>
    <row r="13" spans="1:30" x14ac:dyDescent="0.25">
      <c r="A13" s="15">
        <v>38596</v>
      </c>
      <c r="B13" s="4">
        <f>LN('Date colectate'!B21)</f>
        <v>4.6173951556106605</v>
      </c>
      <c r="C13" s="4">
        <f>LN('Date colectate'!C21)</f>
        <v>4.6236778575438313</v>
      </c>
      <c r="D13" s="4">
        <f>LN('Date colectate'!D21)</f>
        <v>4.6165847908033451</v>
      </c>
      <c r="E13" s="4">
        <f>LN('Date colectate'!E21)</f>
        <v>4.611659087456216</v>
      </c>
      <c r="F13" s="4">
        <f>LN('per capita'!B21)</f>
        <v>8.132081306955703</v>
      </c>
      <c r="G13" s="4">
        <f>LN('per capita'!E21)</f>
        <v>7.3022659720514866</v>
      </c>
      <c r="H13" s="4">
        <f>LOG('per capita'!D21)</f>
        <v>3.0553201364168769</v>
      </c>
      <c r="I13" s="4">
        <f>LOG('per capita'!E21)</f>
        <v>3.1713338170518459</v>
      </c>
      <c r="J13" s="27">
        <f>'Date colectate'!L21/4</f>
        <v>2.375</v>
      </c>
      <c r="K13">
        <f>LN('Date colectate'!N21)</f>
        <v>1.2698448109763718</v>
      </c>
      <c r="L13">
        <f>LN('per capita'!G21)</f>
        <v>1.0739351546215452</v>
      </c>
      <c r="M13">
        <f>LN('per capita'!H21)</f>
        <v>3.7511736321518501</v>
      </c>
      <c r="N13">
        <f>LN('per capita'!I21)</f>
        <v>3.6782853789364016</v>
      </c>
      <c r="O13">
        <f>LN('per capita'!F21)</f>
        <v>7.0059975395361693</v>
      </c>
      <c r="P13" s="27">
        <f t="shared" si="2"/>
        <v>2.3886023839255088</v>
      </c>
      <c r="Q13" s="27">
        <f t="shared" si="1"/>
        <v>-3.3538330465674595</v>
      </c>
      <c r="R13" s="27">
        <f>LN('Date colectate'!S21)</f>
        <v>4.6126422008267927</v>
      </c>
      <c r="S13" s="27">
        <f>LN('Date colectate'!T21)</f>
        <v>4.6061896661415567</v>
      </c>
      <c r="T13" s="4">
        <f>LN('per capita'!L21)</f>
        <v>8.8221240183559004</v>
      </c>
      <c r="U13" s="4">
        <f>LN('per capita'!M21)</f>
        <v>8.2472326026491416</v>
      </c>
      <c r="V13" s="4">
        <f>LN('per capita'!N21)</f>
        <v>7.8143139471022387</v>
      </c>
      <c r="W13" s="4">
        <f>LN('per capita'!O21)</f>
        <v>7.7712329765786077</v>
      </c>
      <c r="X13" s="4">
        <f>LN('per capita'!Q21)</f>
        <v>1.4864788701102738</v>
      </c>
      <c r="Y13" s="4">
        <f>LN('per capita'!R21)</f>
        <v>3.8812416958560494</v>
      </c>
      <c r="Z13" s="4">
        <f>LN('per capita'!S21)</f>
        <v>3.7868498920008022</v>
      </c>
      <c r="AA13" s="4">
        <f>LN('per capita'!P21)</f>
        <v>7.8065439235988388</v>
      </c>
      <c r="AB13" s="4">
        <f t="shared" si="3"/>
        <v>3.1939017227720461</v>
      </c>
      <c r="AC13">
        <f>LN('Date colectate'!AE21)</f>
        <v>0.18581544604821035</v>
      </c>
      <c r="AD13">
        <f>'Date colectate'!AD21/4</f>
        <v>0.25</v>
      </c>
    </row>
    <row r="14" spans="1:30" x14ac:dyDescent="0.25">
      <c r="A14" s="15">
        <v>38687</v>
      </c>
      <c r="B14" s="4">
        <f>LN('Date colectate'!B22)</f>
        <v>4.6434288981051814</v>
      </c>
      <c r="C14" s="4">
        <f>LN('Date colectate'!C22)</f>
        <v>4.6370951187724652</v>
      </c>
      <c r="D14" s="4">
        <f>LN('Date colectate'!D22)</f>
        <v>4.6142191206067027</v>
      </c>
      <c r="E14" s="4">
        <f>LN('Date colectate'!E22)</f>
        <v>4.6278216925478288</v>
      </c>
      <c r="F14" s="4">
        <f>LN('per capita'!B22)</f>
        <v>8.1541869054401896</v>
      </c>
      <c r="G14" s="4">
        <f>LN('per capita'!E22)</f>
        <v>7.3443447994618491</v>
      </c>
      <c r="H14" s="4">
        <f>LOG('per capita'!D22)</f>
        <v>3.0697497697872964</v>
      </c>
      <c r="I14" s="4">
        <f>LOG('per capita'!E22)</f>
        <v>3.1896084196011256</v>
      </c>
      <c r="J14" s="27">
        <f>'Date colectate'!L22/4</f>
        <v>1.875</v>
      </c>
      <c r="K14">
        <f>LN('Date colectate'!N22)</f>
        <v>1.3029670985301369</v>
      </c>
      <c r="L14">
        <f>LN('per capita'!G22)</f>
        <v>1.1224200218873694</v>
      </c>
      <c r="M14">
        <f>LN('per capita'!H22)</f>
        <v>3.7839065859016494</v>
      </c>
      <c r="N14">
        <f>LN('per capita'!I22)</f>
        <v>3.7088630908947926</v>
      </c>
      <c r="O14">
        <f>LN('per capita'!F22)</f>
        <v>7.0264872743846256</v>
      </c>
      <c r="P14" s="27">
        <f t="shared" si="2"/>
        <v>2.3830583762794442</v>
      </c>
      <c r="Q14" s="27">
        <f t="shared" si="1"/>
        <v>-3.3341280202423285</v>
      </c>
      <c r="R14" s="27">
        <f>LN('Date colectate'!S22)</f>
        <v>4.6163079303985475</v>
      </c>
      <c r="S14" s="27">
        <f>LN('Date colectate'!T22)</f>
        <v>4.6138821265901129</v>
      </c>
      <c r="T14" s="4">
        <f>LN('per capita'!L22)</f>
        <v>8.8266751169815905</v>
      </c>
      <c r="U14" s="4">
        <f>LN('per capita'!M22)</f>
        <v>8.2504711922654721</v>
      </c>
      <c r="V14" s="4">
        <f>LN('per capita'!N22)</f>
        <v>7.8304650389896766</v>
      </c>
      <c r="W14" s="4">
        <f>LN('per capita'!O22)</f>
        <v>7.7953942005664851</v>
      </c>
      <c r="X14" s="4">
        <f>LN('per capita'!Q22)</f>
        <v>1.4797879211260918</v>
      </c>
      <c r="Y14" s="4">
        <f>LN('per capita'!R22)</f>
        <v>3.8840628953934377</v>
      </c>
      <c r="Z14" s="4">
        <f>LN('per capita'!S22)</f>
        <v>3.7903403188487204</v>
      </c>
      <c r="AA14" s="4">
        <f>LN('per capita'!P22)</f>
        <v>7.8189340633272808</v>
      </c>
      <c r="AB14" s="4">
        <f t="shared" si="3"/>
        <v>3.2026261329287333</v>
      </c>
      <c r="AC14">
        <f>LN('Date colectate'!AE22)</f>
        <v>0.16526016886565972</v>
      </c>
      <c r="AD14">
        <f>'Date colectate'!AD22/4</f>
        <v>0.25</v>
      </c>
    </row>
    <row r="15" spans="1:30" x14ac:dyDescent="0.25">
      <c r="A15" s="15">
        <v>38777</v>
      </c>
      <c r="B15" s="4">
        <f>LN('Date colectate'!B23)</f>
        <v>4.6580472255888585</v>
      </c>
      <c r="C15" s="4">
        <f>LN('Date colectate'!C23)</f>
        <v>4.6633070099176361</v>
      </c>
      <c r="D15" s="4">
        <f>LN('Date colectate'!D23)</f>
        <v>4.6587109529161213</v>
      </c>
      <c r="E15" s="4">
        <f>LN('Date colectate'!E23)</f>
        <v>4.5846511020981691</v>
      </c>
      <c r="F15" s="4">
        <f>LN('per capita'!B23)</f>
        <v>8.1822118675843001</v>
      </c>
      <c r="G15" s="4">
        <f>LN('per capita'!E23)</f>
        <v>7.4183616570184245</v>
      </c>
      <c r="H15" s="4">
        <f>LOG('per capita'!D23)</f>
        <v>3.082451020046415</v>
      </c>
      <c r="I15" s="4">
        <f>LOG('per capita'!E23)</f>
        <v>3.2217535324057653</v>
      </c>
      <c r="J15" s="27">
        <f>'Date colectate'!L23/4</f>
        <v>2.0416666666666665</v>
      </c>
      <c r="K15">
        <f>LN('Date colectate'!N23)</f>
        <v>1.2584041698139734</v>
      </c>
      <c r="L15">
        <f>LN('per capita'!G23)</f>
        <v>1.2088056246608461</v>
      </c>
      <c r="M15">
        <f>LN('per capita'!H23)</f>
        <v>3.8081605842137765</v>
      </c>
      <c r="N15">
        <f>LN('per capita'!I23)</f>
        <v>3.7309322839850725</v>
      </c>
      <c r="O15">
        <f>LN('per capita'!F23)</f>
        <v>7.109195392003941</v>
      </c>
      <c r="P15" s="27">
        <f t="shared" si="2"/>
        <v>2.4511481664150825</v>
      </c>
      <c r="Q15" s="27">
        <f t="shared" si="1"/>
        <v>-3.404902840103663</v>
      </c>
      <c r="R15" s="27">
        <f>LN('Date colectate'!S23)</f>
        <v>4.6203543213131315</v>
      </c>
      <c r="S15" s="27">
        <f>LN('Date colectate'!T23)</f>
        <v>4.6165155828879101</v>
      </c>
      <c r="T15" s="4">
        <f>LN('per capita'!L23)</f>
        <v>8.8348416378435566</v>
      </c>
      <c r="U15" s="4">
        <f>LN('per capita'!M23)</f>
        <v>8.2554003158301228</v>
      </c>
      <c r="V15" s="4">
        <f>LN('per capita'!N23)</f>
        <v>7.8564267079630765</v>
      </c>
      <c r="W15" s="4">
        <f>LN('per capita'!O23)</f>
        <v>7.819735185497418</v>
      </c>
      <c r="X15" s="4">
        <f>LN('per capita'!Q23)</f>
        <v>1.4603006671912786</v>
      </c>
      <c r="Y15" s="4">
        <f>LN('per capita'!R23)</f>
        <v>3.8876242594253521</v>
      </c>
      <c r="Z15" s="4">
        <f>LN('per capita'!S23)</f>
        <v>3.796119632749182</v>
      </c>
      <c r="AA15" s="4">
        <f>LN('per capita'!P23)</f>
        <v>7.8247993769556876</v>
      </c>
      <c r="AB15" s="4">
        <f t="shared" si="3"/>
        <v>3.2044450556425561</v>
      </c>
      <c r="AC15">
        <f>LN('Date colectate'!AE23)</f>
        <v>0.19095088349200903</v>
      </c>
      <c r="AD15">
        <f>'Date colectate'!AD23/4</f>
        <v>0.3125</v>
      </c>
    </row>
    <row r="16" spans="1:30" x14ac:dyDescent="0.25">
      <c r="A16" s="15">
        <v>38869</v>
      </c>
      <c r="B16" s="4">
        <f>LN('Date colectate'!B24)</f>
        <v>4.6699274332033696</v>
      </c>
      <c r="C16" s="4">
        <f>LN('Date colectate'!C24)</f>
        <v>4.6880580730665606</v>
      </c>
      <c r="D16" s="4">
        <f>LN('Date colectate'!D24)</f>
        <v>4.6851267361040181</v>
      </c>
      <c r="E16" s="4">
        <f>LN('Date colectate'!E24)</f>
        <v>4.5718615619443508</v>
      </c>
      <c r="F16" s="4">
        <f>LN('per capita'!B24)</f>
        <v>8.1983220992976751</v>
      </c>
      <c r="G16" s="4">
        <f>LN('per capita'!E24)</f>
        <v>7.4898298694235796</v>
      </c>
      <c r="H16" s="4">
        <f>LOG('per capita'!D24)</f>
        <v>3.0805271718057834</v>
      </c>
      <c r="I16" s="4">
        <f>LOG('per capita'!E24)</f>
        <v>3.2527917826848136</v>
      </c>
      <c r="J16" s="27">
        <f>'Date colectate'!L24/4</f>
        <v>2.1458333333333335</v>
      </c>
      <c r="K16">
        <f>LN('Date colectate'!N24)</f>
        <v>1.2726496258743667</v>
      </c>
      <c r="L16">
        <f>LN('per capita'!G24)</f>
        <v>1.1946611172746815</v>
      </c>
      <c r="M16">
        <f>LN('per capita'!H24)</f>
        <v>3.805861492386974</v>
      </c>
      <c r="N16">
        <f>LN('per capita'!I24)</f>
        <v>3.7272040980026673</v>
      </c>
      <c r="O16">
        <f>LN('per capita'!F24)</f>
        <v>7.0828759299043647</v>
      </c>
      <c r="P16" s="27">
        <f t="shared" si="2"/>
        <v>2.4129484967009951</v>
      </c>
      <c r="Q16" s="27">
        <f t="shared" si="1"/>
        <v>-3.4154084471921937</v>
      </c>
      <c r="R16" s="27">
        <f>LN('Date colectate'!S24)</f>
        <v>4.6304479931723597</v>
      </c>
      <c r="S16" s="27">
        <f>LN('Date colectate'!T24)</f>
        <v>4.6222534328441451</v>
      </c>
      <c r="T16" s="4">
        <f>LN('per capita'!L24)</f>
        <v>8.8442267298705737</v>
      </c>
      <c r="U16" s="4">
        <f>LN('per capita'!M24)</f>
        <v>8.2593308292184009</v>
      </c>
      <c r="V16" s="4">
        <f>LN('per capita'!N24)</f>
        <v>7.8757212854013252</v>
      </c>
      <c r="W16" s="4">
        <f>LN('per capita'!O24)</f>
        <v>7.8344373070698747</v>
      </c>
      <c r="X16" s="4">
        <f>LN('per capita'!Q24)</f>
        <v>1.4287767056610843</v>
      </c>
      <c r="Y16" s="4">
        <f>LN('per capita'!R24)</f>
        <v>3.8881992240436278</v>
      </c>
      <c r="Z16" s="4">
        <f>LN('per capita'!S24)</f>
        <v>3.8006913805859819</v>
      </c>
      <c r="AA16" s="4">
        <f>LN('per capita'!P24)</f>
        <v>7.8385536591097944</v>
      </c>
      <c r="AB16" s="4">
        <f t="shared" si="3"/>
        <v>3.2081056659374347</v>
      </c>
      <c r="AC16">
        <f>LN('Date colectate'!AE24)</f>
        <v>0.24003999897393979</v>
      </c>
      <c r="AD16">
        <f>'Date colectate'!AD24/4</f>
        <v>0.375</v>
      </c>
    </row>
    <row r="17" spans="1:30" x14ac:dyDescent="0.25">
      <c r="A17" s="15">
        <v>38961</v>
      </c>
      <c r="B17" s="4">
        <f>LN('Date colectate'!B25)</f>
        <v>4.6709579265260945</v>
      </c>
      <c r="C17" s="4">
        <f>LN('Date colectate'!C25)</f>
        <v>4.7139887158172087</v>
      </c>
      <c r="D17" s="4">
        <f>LN('Date colectate'!D25)</f>
        <v>4.6434000237710942</v>
      </c>
      <c r="E17" s="4">
        <f>LN('Date colectate'!E25)</f>
        <v>4.5865784252969597</v>
      </c>
      <c r="F17" s="4">
        <f>LN('per capita'!B25)</f>
        <v>8.2184321018416107</v>
      </c>
      <c r="G17" s="4">
        <f>LN('per capita'!E25)</f>
        <v>7.5432683484173593</v>
      </c>
      <c r="H17" s="4">
        <f>LOG('per capita'!D25)</f>
        <v>3.0969266109111286</v>
      </c>
      <c r="I17" s="4">
        <f>LOG('per capita'!E25)</f>
        <v>3.2759998192331152</v>
      </c>
      <c r="J17" s="27">
        <f>'Date colectate'!L25/4</f>
        <v>2.1875</v>
      </c>
      <c r="K17">
        <f>LN('Date colectate'!N25)</f>
        <v>1.263052704261852</v>
      </c>
      <c r="L17">
        <f>LN('per capita'!G25)</f>
        <v>1.2783419379758283</v>
      </c>
      <c r="M17">
        <f>LN('per capita'!H25)</f>
        <v>3.819768018113451</v>
      </c>
      <c r="N17">
        <f>LN('per capita'!I25)</f>
        <v>3.738076775837905</v>
      </c>
      <c r="O17">
        <f>LN('per capita'!F25)</f>
        <v>7.174560363674483</v>
      </c>
      <c r="P17" s="27">
        <f t="shared" si="2"/>
        <v>2.5036024371483885</v>
      </c>
      <c r="Q17" s="27">
        <f t="shared" si="1"/>
        <v>-3.4509360115553567</v>
      </c>
      <c r="R17" s="27">
        <f>LN('Date colectate'!S25)</f>
        <v>4.6301554386820003</v>
      </c>
      <c r="S17" s="27">
        <f>LN('Date colectate'!T25)</f>
        <v>4.6272349585855039</v>
      </c>
      <c r="T17" s="4">
        <f>LN('per capita'!L25)</f>
        <v>8.8492984819664837</v>
      </c>
      <c r="U17" s="4">
        <f>LN('per capita'!M25)</f>
        <v>8.2604641239244589</v>
      </c>
      <c r="V17" s="4">
        <f>LN('per capita'!N25)</f>
        <v>7.8861265051114851</v>
      </c>
      <c r="W17" s="4">
        <f>LN('per capita'!O25)</f>
        <v>7.8409909229520185</v>
      </c>
      <c r="X17" s="4">
        <f>LN('per capita'!Q25)</f>
        <v>1.3978867577530054</v>
      </c>
      <c r="Y17" s="4">
        <f>LN('per capita'!R25)</f>
        <v>3.8879865955745481</v>
      </c>
      <c r="Z17" s="4">
        <f>LN('per capita'!S25)</f>
        <v>3.8022981497892294</v>
      </c>
      <c r="AA17" s="4">
        <f>LN('per capita'!P25)</f>
        <v>7.8477330942322556</v>
      </c>
      <c r="AB17" s="4">
        <f t="shared" si="3"/>
        <v>3.2175776555502553</v>
      </c>
      <c r="AC17">
        <f>LN('Date colectate'!AE25)</f>
        <v>0.23586232372198446</v>
      </c>
      <c r="AD17">
        <f>'Date colectate'!AD25/4</f>
        <v>0.5</v>
      </c>
    </row>
    <row r="18" spans="1:30" x14ac:dyDescent="0.25">
      <c r="A18" s="15">
        <v>39052</v>
      </c>
      <c r="B18" s="4">
        <f>LN('Date colectate'!B26)</f>
        <v>4.6912561349012201</v>
      </c>
      <c r="C18" s="4">
        <f>LN('Date colectate'!C26)</f>
        <v>4.753305667874848</v>
      </c>
      <c r="D18" s="4">
        <f>LN('Date colectate'!D26)</f>
        <v>4.6605008193434161</v>
      </c>
      <c r="E18" s="4">
        <f>LN('Date colectate'!E26)</f>
        <v>4.5886850497282285</v>
      </c>
      <c r="F18" s="4">
        <f>LN('per capita'!B26)</f>
        <v>8.23807857943439</v>
      </c>
      <c r="G18" s="4">
        <f>LN('per capita'!E26)</f>
        <v>7.6028751512553256</v>
      </c>
      <c r="H18" s="4">
        <f>LOG('per capita'!D26)</f>
        <v>3.1107701659388431</v>
      </c>
      <c r="I18" s="4">
        <f>LOG('per capita'!E26)</f>
        <v>3.3018867247895392</v>
      </c>
      <c r="J18" s="27">
        <f>'Date colectate'!L26/4</f>
        <v>2.1875</v>
      </c>
      <c r="K18">
        <f>LN('Date colectate'!N26)</f>
        <v>1.2189106766901432</v>
      </c>
      <c r="L18">
        <f>LN('per capita'!G26)</f>
        <v>1.1947889151575473</v>
      </c>
      <c r="M18">
        <f>LN('per capita'!H26)</f>
        <v>3.7985362421600666</v>
      </c>
      <c r="N18">
        <f>LN('per capita'!I26)</f>
        <v>3.7199459675668449</v>
      </c>
      <c r="O18">
        <f>LN('per capita'!F26)</f>
        <v>7.2273748405374247</v>
      </c>
      <c r="P18" s="27">
        <f t="shared" si="2"/>
        <v>2.5361187056362047</v>
      </c>
      <c r="Q18" s="27">
        <f t="shared" si="1"/>
        <v>-3.5343949911847048</v>
      </c>
      <c r="R18" s="27">
        <f>LN('Date colectate'!S26)</f>
        <v>4.6351172623560437</v>
      </c>
      <c r="S18" s="27">
        <f>LN('Date colectate'!T26)</f>
        <v>4.6319581627444748</v>
      </c>
      <c r="T18" s="4">
        <f>LN('per capita'!L26)</f>
        <v>8.8587936158169089</v>
      </c>
      <c r="U18" s="4">
        <f>LN('per capita'!M26)</f>
        <v>8.2685157962116573</v>
      </c>
      <c r="V18" s="4">
        <f>LN('per capita'!N26)</f>
        <v>7.9147875622051975</v>
      </c>
      <c r="W18" s="4">
        <f>LN('per capita'!O26)</f>
        <v>7.8698201220992905</v>
      </c>
      <c r="X18" s="4">
        <f>LN('per capita'!Q26)</f>
        <v>1.3750767819045613</v>
      </c>
      <c r="Y18" s="4">
        <f>LN('per capita'!R26)</f>
        <v>3.8902554294045606</v>
      </c>
      <c r="Z18" s="4">
        <f>LN('per capita'!S26)</f>
        <v>3.8061559144391448</v>
      </c>
      <c r="AA18" s="4">
        <f>LN('per capita'!P26)</f>
        <v>7.8582478418318225</v>
      </c>
      <c r="AB18" s="4">
        <f t="shared" si="3"/>
        <v>3.2231305794757787</v>
      </c>
      <c r="AC18">
        <f>LN('Date colectate'!AE26)</f>
        <v>0.27535642276114397</v>
      </c>
      <c r="AD18">
        <f>'Date colectate'!AD26/4</f>
        <v>0.5625</v>
      </c>
    </row>
    <row r="19" spans="1:30" x14ac:dyDescent="0.25">
      <c r="A19" s="15">
        <v>39142</v>
      </c>
      <c r="B19" s="4">
        <f>LN('Date colectate'!B27)</f>
        <v>4.6947366293471342</v>
      </c>
      <c r="C19" s="4">
        <f>LN('Date colectate'!C27)</f>
        <v>4.793258416843047</v>
      </c>
      <c r="D19" s="4">
        <f>LN('Date colectate'!D27)</f>
        <v>4.6817237367038667</v>
      </c>
      <c r="E19" s="4">
        <f>LN('Date colectate'!E27)</f>
        <v>4.5531819133169638</v>
      </c>
      <c r="F19" s="4">
        <f>LN('per capita'!B27)</f>
        <v>8.253032657610138</v>
      </c>
      <c r="G19" s="4">
        <f>LN('per capita'!E27)</f>
        <v>7.6815401924944533</v>
      </c>
      <c r="H19" s="4">
        <f>LOG('per capita'!D27)</f>
        <v>3.1228388066970703</v>
      </c>
      <c r="I19" s="4">
        <f>LOG('per capita'!E27)</f>
        <v>3.3360505181183839</v>
      </c>
      <c r="J19" s="27">
        <f>'Date colectate'!L27/4</f>
        <v>2.0208333333333335</v>
      </c>
      <c r="K19">
        <f>LN('Date colectate'!N27)</f>
        <v>1.2103623476476044</v>
      </c>
      <c r="L19">
        <f>LN('per capita'!G27)</f>
        <v>1.1509855861562659</v>
      </c>
      <c r="M19">
        <f>LN('per capita'!H27)</f>
        <v>3.8067965681590561</v>
      </c>
      <c r="N19">
        <f>LN('per capita'!I27)</f>
        <v>3.7364508216066854</v>
      </c>
      <c r="O19">
        <f>LN('per capita'!F27)</f>
        <v>7.1806195109086906</v>
      </c>
      <c r="P19" s="27">
        <f t="shared" si="2"/>
        <v>2.4858828815615563</v>
      </c>
      <c r="Q19" s="27">
        <f t="shared" si="1"/>
        <v>-3.5828960691954426</v>
      </c>
      <c r="R19" s="27">
        <f>LN('Date colectate'!S27)</f>
        <v>4.6395716127054234</v>
      </c>
      <c r="S19" s="27">
        <f>LN('Date colectate'!T27)</f>
        <v>4.6412224232805892</v>
      </c>
      <c r="T19" s="4">
        <f>LN('per capita'!L27)</f>
        <v>8.8587032750800141</v>
      </c>
      <c r="U19" s="4">
        <f>LN('per capita'!M27)</f>
        <v>8.2613349086087275</v>
      </c>
      <c r="V19" s="4">
        <f>LN('per capita'!N27)</f>
        <v>7.9213562125119505</v>
      </c>
      <c r="W19" s="4">
        <f>LN('per capita'!O27)</f>
        <v>7.878883991871839</v>
      </c>
      <c r="X19" s="4">
        <f>LN('per capita'!Q27)</f>
        <v>1.3377657932576095</v>
      </c>
      <c r="Y19" s="4">
        <f>LN('per capita'!R27)</f>
        <v>3.8822033581098077</v>
      </c>
      <c r="Z19" s="4">
        <f>LN('per capita'!S27)</f>
        <v>3.8024950557093549</v>
      </c>
      <c r="AA19" s="4">
        <f>LN('per capita'!P27)</f>
        <v>7.8637770948791177</v>
      </c>
      <c r="AB19" s="4">
        <f t="shared" si="3"/>
        <v>3.2242054821736943</v>
      </c>
      <c r="AC19">
        <f>LN('Date colectate'!AE27)</f>
        <v>0.28653141069438504</v>
      </c>
      <c r="AD19">
        <f>'Date colectate'!AD27/4</f>
        <v>0.625</v>
      </c>
    </row>
    <row r="20" spans="1:30" x14ac:dyDescent="0.25">
      <c r="A20" s="15">
        <v>39234</v>
      </c>
      <c r="B20" s="4">
        <f>LN('Date colectate'!B28)</f>
        <v>4.7079072634392034</v>
      </c>
      <c r="C20" s="4">
        <f>LN('Date colectate'!C28)</f>
        <v>4.830567196355168</v>
      </c>
      <c r="D20" s="4">
        <f>LN('Date colectate'!D28)</f>
        <v>4.7064353270356074</v>
      </c>
      <c r="E20" s="4">
        <f>LN('Date colectate'!E28)</f>
        <v>4.5213754482448261</v>
      </c>
      <c r="F20" s="4">
        <f>LN('per capita'!B28)</f>
        <v>8.2685540443612631</v>
      </c>
      <c r="G20" s="4">
        <f>LN('per capita'!E28)</f>
        <v>7.7092853075866064</v>
      </c>
      <c r="H20" s="4">
        <f>LOG('per capita'!D28)</f>
        <v>3.0959647817860914</v>
      </c>
      <c r="I20" s="4">
        <f>LOG('per capita'!E28)</f>
        <v>3.3481000685026765</v>
      </c>
      <c r="J20" s="27">
        <f>'Date colectate'!L28/4</f>
        <v>1.8125</v>
      </c>
      <c r="K20">
        <f>LN('Date colectate'!N28)</f>
        <v>1.142310143933829</v>
      </c>
      <c r="L20">
        <f>LN('per capita'!G28)</f>
        <v>1.1389372476400914</v>
      </c>
      <c r="M20">
        <f>LN('per capita'!H28)</f>
        <v>3.806375869793575</v>
      </c>
      <c r="N20">
        <f>LN('per capita'!I28)</f>
        <v>3.7335132983103052</v>
      </c>
      <c r="O20">
        <f>LN('per capita'!F28)</f>
        <v>7.2246404640508874</v>
      </c>
      <c r="P20" s="27">
        <f t="shared" si="2"/>
        <v>2.516733200611684</v>
      </c>
      <c r="Q20" s="27">
        <f t="shared" si="1"/>
        <v>-3.6882570524213389</v>
      </c>
      <c r="R20" s="27">
        <f>LN('Date colectate'!S28)</f>
        <v>4.6491870714048655</v>
      </c>
      <c r="S20" s="27">
        <f>LN('Date colectate'!T28)</f>
        <v>4.6453711877322386</v>
      </c>
      <c r="T20" s="4">
        <f>LN('per capita'!L28)</f>
        <v>8.8634357823206535</v>
      </c>
      <c r="U20" s="4">
        <f>LN('per capita'!M28)</f>
        <v>8.2665002445709419</v>
      </c>
      <c r="V20" s="4">
        <f>LN('per capita'!N28)</f>
        <v>7.9365182817214128</v>
      </c>
      <c r="W20" s="4">
        <f>LN('per capita'!O28)</f>
        <v>7.8869390576009062</v>
      </c>
      <c r="X20" s="4">
        <f>LN('per capita'!Q28)</f>
        <v>1.3073310501772677</v>
      </c>
      <c r="Y20" s="4">
        <f>LN('per capita'!R28)</f>
        <v>3.8846206186453163</v>
      </c>
      <c r="Z20" s="4">
        <f>LN('per capita'!S28)</f>
        <v>3.8072361855640802</v>
      </c>
      <c r="AA20" s="4">
        <f>LN('per capita'!P28)</f>
        <v>7.8731922696130958</v>
      </c>
      <c r="AB20" s="4">
        <f t="shared" si="3"/>
        <v>3.2240051982082303</v>
      </c>
      <c r="AC20">
        <f>LN('Date colectate'!AE28)</f>
        <v>0.30047489425053325</v>
      </c>
      <c r="AD20">
        <f>'Date colectate'!AD28/4</f>
        <v>0.6875</v>
      </c>
    </row>
    <row r="21" spans="1:30" x14ac:dyDescent="0.25">
      <c r="A21" s="15">
        <v>39326</v>
      </c>
      <c r="B21" s="4">
        <f>LN('Date colectate'!B29)</f>
        <v>4.7303039167448571</v>
      </c>
      <c r="C21" s="4">
        <f>LN('Date colectate'!C29)</f>
        <v>4.8664415457604475</v>
      </c>
      <c r="D21" s="4">
        <f>LN('Date colectate'!D29)</f>
        <v>4.654474503672235</v>
      </c>
      <c r="E21" s="4">
        <f>LN('Date colectate'!E29)</f>
        <v>4.4608262623512172</v>
      </c>
      <c r="F21" s="4">
        <f>LN('per capita'!B29)</f>
        <v>8.2941918510710426</v>
      </c>
      <c r="G21" s="4">
        <f>LN('per capita'!E29)</f>
        <v>7.8060280103319206</v>
      </c>
      <c r="H21" s="4">
        <f>LOG('per capita'!D29)</f>
        <v>3.1189064787956253</v>
      </c>
      <c r="I21" s="4">
        <f>LOG('per capita'!E29)</f>
        <v>3.390114890469373</v>
      </c>
      <c r="J21" s="27">
        <f>'Date colectate'!L29/4</f>
        <v>1.75</v>
      </c>
      <c r="K21">
        <f>LN('Date colectate'!N29)</f>
        <v>1.2071975990815504</v>
      </c>
      <c r="L21">
        <f>LN('per capita'!G29)</f>
        <v>1.0881999119077141</v>
      </c>
      <c r="M21">
        <f>LN('per capita'!H29)</f>
        <v>3.8165796939990693</v>
      </c>
      <c r="N21">
        <f>LN('per capita'!I29)</f>
        <v>3.7473309082570498</v>
      </c>
      <c r="O21">
        <f>LN('per capita'!F29)</f>
        <v>7.2261568566575685</v>
      </c>
      <c r="P21" s="27">
        <f t="shared" si="2"/>
        <v>2.4958529399127114</v>
      </c>
      <c r="Q21" s="27">
        <f t="shared" si="1"/>
        <v>-3.6592439466788971</v>
      </c>
      <c r="R21" s="27">
        <f>LN('Date colectate'!S29)</f>
        <v>4.6511946242993707</v>
      </c>
      <c r="S21" s="27">
        <f>LN('Date colectate'!T29)</f>
        <v>4.6506310045080834</v>
      </c>
      <c r="T21" s="4">
        <f>LN('per capita'!L29)</f>
        <v>8.8666905999804406</v>
      </c>
      <c r="U21" s="4">
        <f>LN('per capita'!M29)</f>
        <v>8.2681781732658095</v>
      </c>
      <c r="V21" s="4">
        <f>LN('per capita'!N29)</f>
        <v>7.9499969141196107</v>
      </c>
      <c r="W21" s="4">
        <f>LN('per capita'!O29)</f>
        <v>7.9035855573638116</v>
      </c>
      <c r="X21" s="4">
        <f>LN('per capita'!Q29)</f>
        <v>1.2999234723283064</v>
      </c>
      <c r="Y21" s="4">
        <f>LN('per capita'!R29)</f>
        <v>3.8883716198633476</v>
      </c>
      <c r="Z21" s="4">
        <f>LN('per capita'!S29)</f>
        <v>3.8106310525253488</v>
      </c>
      <c r="AA21" s="4">
        <f>LN('per capita'!P29)</f>
        <v>7.8824059178283967</v>
      </c>
      <c r="AB21" s="4">
        <f t="shared" si="3"/>
        <v>3.231211293529026</v>
      </c>
      <c r="AC21">
        <f>LN('Date colectate'!AE29)</f>
        <v>0.34917690376137517</v>
      </c>
      <c r="AD21">
        <f>'Date colectate'!AD29/4</f>
        <v>0.75</v>
      </c>
    </row>
    <row r="22" spans="1:30" x14ac:dyDescent="0.25">
      <c r="A22" s="15">
        <v>39417</v>
      </c>
      <c r="B22" s="4">
        <f>LN('Date colectate'!B30)</f>
        <v>4.755743044467466</v>
      </c>
      <c r="C22" s="4">
        <f>LN('Date colectate'!C30)</f>
        <v>4.9054821643398938</v>
      </c>
      <c r="D22" s="4">
        <f>LN('Date colectate'!D30)</f>
        <v>4.6791267181039213</v>
      </c>
      <c r="E22" s="4">
        <f>LN('Date colectate'!E30)</f>
        <v>4.5319971612501764</v>
      </c>
      <c r="F22" s="4">
        <f>LN('per capita'!B30)</f>
        <v>8.3278073242466917</v>
      </c>
      <c r="G22" s="4">
        <f>LN('per capita'!E30)</f>
        <v>7.863785083277878</v>
      </c>
      <c r="H22" s="4">
        <f>LOG('per capita'!D30)</f>
        <v>3.1743370652956537</v>
      </c>
      <c r="I22" s="4">
        <f>LOG('per capita'!E30)</f>
        <v>3.415198468540686</v>
      </c>
      <c r="J22" s="27">
        <f>'Date colectate'!L30/4</f>
        <v>1.8333333333333333</v>
      </c>
      <c r="K22">
        <f>LN('Date colectate'!N30)</f>
        <v>1.2830704501845858</v>
      </c>
      <c r="L22">
        <f>LN('per capita'!G30)</f>
        <v>1.0249508816000148</v>
      </c>
      <c r="M22">
        <f>LN('per capita'!H30)</f>
        <v>3.808964638691394</v>
      </c>
      <c r="N22">
        <f>LN('per capita'!I30)</f>
        <v>3.7422366537353069</v>
      </c>
      <c r="O22">
        <f>LN('per capita'!F30)</f>
        <v>7.2622212032046907</v>
      </c>
      <c r="P22" s="27">
        <f t="shared" si="2"/>
        <v>2.5064781587372247</v>
      </c>
      <c r="Q22" s="27">
        <f t="shared" si="1"/>
        <v>-3.6224117141553078</v>
      </c>
      <c r="R22" s="27">
        <f>LN('Date colectate'!S30)</f>
        <v>4.6653241088078383</v>
      </c>
      <c r="S22" s="27">
        <f>LN('Date colectate'!T30)</f>
        <v>4.6580092850038097</v>
      </c>
      <c r="T22" s="4">
        <f>LN('per capita'!L30)</f>
        <v>8.8701502586645304</v>
      </c>
      <c r="U22" s="4">
        <f>LN('per capita'!M30)</f>
        <v>8.2711054444664285</v>
      </c>
      <c r="V22" s="4">
        <f>LN('per capita'!N30)</f>
        <v>7.954020427841896</v>
      </c>
      <c r="W22" s="4">
        <f>LN('per capita'!O30)</f>
        <v>7.9049407035712376</v>
      </c>
      <c r="X22" s="4">
        <f>LN('per capita'!Q30)</f>
        <v>1.2835879221856645</v>
      </c>
      <c r="Y22" s="4">
        <f>LN('per capita'!R30)</f>
        <v>3.8873196362064486</v>
      </c>
      <c r="Z22" s="4">
        <f>LN('per capita'!S30)</f>
        <v>3.8114966384526698</v>
      </c>
      <c r="AA22" s="4">
        <f>LN('per capita'!P30)</f>
        <v>7.8951873313455705</v>
      </c>
      <c r="AB22" s="4">
        <f t="shared" si="3"/>
        <v>3.2298632225377322</v>
      </c>
      <c r="AC22">
        <f>LN('Date colectate'!AE30)</f>
        <v>0.38668995278183033</v>
      </c>
      <c r="AD22">
        <f>'Date colectate'!AD30/4</f>
        <v>0.75</v>
      </c>
    </row>
    <row r="23" spans="1:30" x14ac:dyDescent="0.25">
      <c r="A23" s="15">
        <v>39508</v>
      </c>
      <c r="B23" s="4">
        <f>LN('Date colectate'!B31)</f>
        <v>4.7780304589925331</v>
      </c>
      <c r="C23" s="4">
        <f>LN('Date colectate'!C31)</f>
        <v>4.9401699104237515</v>
      </c>
      <c r="D23" s="4">
        <f>LN('Date colectate'!D31)</f>
        <v>4.7888325102182119</v>
      </c>
      <c r="E23" s="4">
        <f>LN('Date colectate'!E31)</f>
        <v>4.5804573231926859</v>
      </c>
      <c r="F23" s="4">
        <f>LN('per capita'!B31)</f>
        <v>8.36651817346584</v>
      </c>
      <c r="G23" s="4">
        <f>LN('per capita'!E31)</f>
        <v>7.8370923011567966</v>
      </c>
      <c r="H23" s="4">
        <f>LOG('per capita'!D31)</f>
        <v>3.1372888956922034</v>
      </c>
      <c r="I23" s="4">
        <f>LOG('per capita'!E31)</f>
        <v>3.4036059405588546</v>
      </c>
      <c r="J23" s="27">
        <f>'Date colectate'!L31/4</f>
        <v>2.2083333333333335</v>
      </c>
      <c r="K23">
        <f>LN('Date colectate'!N31)</f>
        <v>1.3155499565941329</v>
      </c>
      <c r="L23">
        <f>LN('per capita'!G31)</f>
        <v>1.0036835799676145</v>
      </c>
      <c r="M23">
        <f>LN('per capita'!H31)</f>
        <v>3.83134397350898</v>
      </c>
      <c r="N23">
        <f>LN('per capita'!I31)</f>
        <v>3.7688066705632419</v>
      </c>
      <c r="O23">
        <f>LN('per capita'!F31)</f>
        <v>7.3899706576783615</v>
      </c>
      <c r="P23" s="27">
        <f t="shared" si="2"/>
        <v>2.6119401986858284</v>
      </c>
      <c r="Q23" s="27">
        <f t="shared" si="1"/>
        <v>-3.6246199538296189</v>
      </c>
      <c r="R23" s="27">
        <f>LN('Date colectate'!S31)</f>
        <v>4.6747895278681479</v>
      </c>
      <c r="S23" s="27">
        <f>LN('Date colectate'!T31)</f>
        <v>4.6626085606353556</v>
      </c>
      <c r="T23" s="4">
        <f>LN('per capita'!L31)</f>
        <v>8.8709087905064745</v>
      </c>
      <c r="U23" s="4">
        <f>LN('per capita'!M31)</f>
        <v>8.2680248357667967</v>
      </c>
      <c r="V23" s="4">
        <f>LN('per capita'!N31)</f>
        <v>7.9612177418332664</v>
      </c>
      <c r="W23" s="4">
        <f>LN('per capita'!O31)</f>
        <v>7.9086427229191276</v>
      </c>
      <c r="X23" s="4">
        <f>LN('per capita'!Q31)</f>
        <v>1.2789389749534139</v>
      </c>
      <c r="Y23" s="4">
        <f>LN('per capita'!R31)</f>
        <v>3.8850051697410857</v>
      </c>
      <c r="Z23" s="4">
        <f>LN('per capita'!S31)</f>
        <v>3.8107486664050412</v>
      </c>
      <c r="AA23" s="4">
        <f>LN('per capita'!P31)</f>
        <v>7.9065415597873967</v>
      </c>
      <c r="AB23" s="4">
        <f t="shared" si="3"/>
        <v>3.2317520319192488</v>
      </c>
      <c r="AC23">
        <f>LN('Date colectate'!AE31)</f>
        <v>0.45818405244039334</v>
      </c>
      <c r="AD23">
        <f>'Date colectate'!AD31/4</f>
        <v>0.75</v>
      </c>
    </row>
    <row r="24" spans="1:30" x14ac:dyDescent="0.25">
      <c r="A24" s="15">
        <v>39600</v>
      </c>
      <c r="B24" s="4">
        <f>LN('Date colectate'!B32)</f>
        <v>4.7909856320363016</v>
      </c>
      <c r="C24" s="4">
        <f>LN('Date colectate'!C32)</f>
        <v>4.9719360449569789</v>
      </c>
      <c r="D24" s="4">
        <f>LN('Date colectate'!D32)</f>
        <v>4.8987125533192284</v>
      </c>
      <c r="E24" s="4">
        <f>LN('Date colectate'!E32)</f>
        <v>4.6536079071043854</v>
      </c>
      <c r="F24" s="4">
        <f>LN('per capita'!B32)</f>
        <v>8.390158830767831</v>
      </c>
      <c r="G24" s="4">
        <f>LN('per capita'!E32)</f>
        <v>7.8374672349260788</v>
      </c>
      <c r="H24" s="4">
        <f>LOG('per capita'!D32)</f>
        <v>3.1229271357539425</v>
      </c>
      <c r="I24" s="4">
        <f>LOG('per capita'!E32)</f>
        <v>3.4037687722259329</v>
      </c>
      <c r="J24" s="27">
        <f>'Date colectate'!L32/4</f>
        <v>2.4375</v>
      </c>
      <c r="K24">
        <f>LN('Date colectate'!N32)</f>
        <v>1.2923956846758329</v>
      </c>
      <c r="L24">
        <f>LN('per capita'!G32)</f>
        <v>0.98576195335025896</v>
      </c>
      <c r="M24">
        <f>LN('per capita'!H32)</f>
        <v>3.823644731763534</v>
      </c>
      <c r="N24">
        <f>LN('per capita'!I32)</f>
        <v>3.7606085225641261</v>
      </c>
      <c r="O24">
        <f>LN('per capita'!F32)</f>
        <v>7.5214807792918092</v>
      </c>
      <c r="P24" s="27">
        <f t="shared" si="2"/>
        <v>2.7304951472555077</v>
      </c>
      <c r="Q24" s="27">
        <f t="shared" si="1"/>
        <v>-3.6795403602811461</v>
      </c>
      <c r="R24" s="27">
        <f>LN('Date colectate'!S32)</f>
        <v>4.6880396638103861</v>
      </c>
      <c r="S24" s="27">
        <f>LN('Date colectate'!T32)</f>
        <v>4.6679196076412008</v>
      </c>
      <c r="T24" s="4">
        <f>LN('per capita'!L32)</f>
        <v>8.865834949332223</v>
      </c>
      <c r="U24" s="4">
        <f>LN('per capita'!M32)</f>
        <v>8.2635010212419875</v>
      </c>
      <c r="V24" s="4">
        <f>LN('per capita'!N32)</f>
        <v>7.9587933484792561</v>
      </c>
      <c r="W24" s="4">
        <f>LN('per capita'!O32)</f>
        <v>7.905493877299234</v>
      </c>
      <c r="X24" s="4">
        <f>LN('per capita'!Q32)</f>
        <v>1.293481122472697</v>
      </c>
      <c r="Y24" s="4">
        <f>LN('per capita'!R32)</f>
        <v>3.8863215223761691</v>
      </c>
      <c r="Z24" s="4">
        <f>LN('per capita'!S32)</f>
        <v>3.8090592106154744</v>
      </c>
      <c r="AA24" s="4">
        <f>LN('per capita'!P32)</f>
        <v>7.9133548564925604</v>
      </c>
      <c r="AB24" s="4">
        <f t="shared" si="3"/>
        <v>3.2253151926821744</v>
      </c>
      <c r="AC24">
        <f>LN('Date colectate'!AE32)</f>
        <v>0.45514376633871156</v>
      </c>
      <c r="AD24">
        <f>'Date colectate'!AD32/4</f>
        <v>0.75</v>
      </c>
    </row>
    <row r="25" spans="1:30" x14ac:dyDescent="0.25">
      <c r="A25" s="15">
        <v>39692</v>
      </c>
      <c r="B25" s="4">
        <f>LN('Date colectate'!B33)</f>
        <v>4.8011480692295319</v>
      </c>
      <c r="C25" s="4">
        <f>LN('Date colectate'!C33)</f>
        <v>5.0177168274133388</v>
      </c>
      <c r="D25" s="4">
        <f>LN('Date colectate'!D33)</f>
        <v>4.8744871474218963</v>
      </c>
      <c r="E25" s="4">
        <f>LN('Date colectate'!E33)</f>
        <v>4.6609643363102871</v>
      </c>
      <c r="F25" s="4">
        <f>LN('per capita'!B33)</f>
        <v>8.4038303636858362</v>
      </c>
      <c r="G25" s="4">
        <f>LN('per capita'!E33)</f>
        <v>7.8622416364449599</v>
      </c>
      <c r="H25" s="4">
        <f>LOG('per capita'!D33)</f>
        <v>3.1241212012787445</v>
      </c>
      <c r="I25" s="4">
        <f>LOG('per capita'!E33)</f>
        <v>3.4145281580980389</v>
      </c>
      <c r="J25" s="27">
        <f>'Date colectate'!L33/4</f>
        <v>2.5416666666666665</v>
      </c>
      <c r="K25">
        <f>LN('Date colectate'!N33)</f>
        <v>1.3194331446126741</v>
      </c>
      <c r="L25">
        <f>LN('per capita'!G33)</f>
        <v>0.94990740303337184</v>
      </c>
      <c r="M25">
        <f>LN('per capita'!H33)</f>
        <v>3.8265846458474546</v>
      </c>
      <c r="N25">
        <f>LN('per capita'!I33)</f>
        <v>3.7644474253905593</v>
      </c>
      <c r="O25">
        <f>LN('per capita'!F33)</f>
        <v>7.6351756947769438</v>
      </c>
      <c r="P25" s="27">
        <f t="shared" si="2"/>
        <v>2.8340276255474119</v>
      </c>
      <c r="Q25" s="27">
        <f t="shared" si="1"/>
        <v>-3.6982836828006649</v>
      </c>
      <c r="R25" s="27">
        <f>LN('Date colectate'!S33)</f>
        <v>4.6869344877907313</v>
      </c>
      <c r="S25" s="27">
        <f>LN('Date colectate'!T33)</f>
        <v>4.6703772336120259</v>
      </c>
      <c r="T25" s="4">
        <f>LN('per capita'!L33)</f>
        <v>8.8587387237823663</v>
      </c>
      <c r="U25" s="4">
        <f>LN('per capita'!M33)</f>
        <v>8.2578126248835666</v>
      </c>
      <c r="V25" s="4">
        <f>LN('per capita'!N33)</f>
        <v>7.9452441975082611</v>
      </c>
      <c r="W25" s="4">
        <f>LN('per capita'!O33)</f>
        <v>7.8956289852780586</v>
      </c>
      <c r="X25" s="4">
        <f>LN('per capita'!Q33)</f>
        <v>1.3152512779468772</v>
      </c>
      <c r="Y25" s="4">
        <f>LN('per capita'!R33)</f>
        <v>3.8880198042556704</v>
      </c>
      <c r="Z25" s="4">
        <f>LN('per capita'!S33)</f>
        <v>3.809233488607791</v>
      </c>
      <c r="AA25" s="4">
        <f>LN('per capita'!P33)</f>
        <v>7.9180770587387981</v>
      </c>
      <c r="AB25" s="4">
        <f t="shared" si="3"/>
        <v>3.2311425709480668</v>
      </c>
      <c r="AC25">
        <f>LN('Date colectate'!AE33)</f>
        <v>0.35788421247871727</v>
      </c>
      <c r="AD25">
        <f>'Date colectate'!AD33/4</f>
        <v>0.8125</v>
      </c>
    </row>
    <row r="26" spans="1:30" x14ac:dyDescent="0.25">
      <c r="A26" s="15">
        <v>39783</v>
      </c>
      <c r="B26" s="4">
        <f>LN('Date colectate'!B34)</f>
        <v>4.8175358641304227</v>
      </c>
      <c r="C26" s="4">
        <f>LN('Date colectate'!C34)</f>
        <v>5.0517964311011969</v>
      </c>
      <c r="D26" s="4">
        <f>LN('Date colectate'!D34)</f>
        <v>4.8880758696345312</v>
      </c>
      <c r="E26" s="4">
        <f>LN('Date colectate'!E34)</f>
        <v>4.6954678239688716</v>
      </c>
      <c r="F26" s="4">
        <f>LN('per capita'!B34)</f>
        <v>8.3886819057129145</v>
      </c>
      <c r="G26" s="4">
        <f>LN('per capita'!E34)</f>
        <v>7.675011127275396</v>
      </c>
      <c r="H26" s="4">
        <f>LOG('per capita'!D34)</f>
        <v>3.1017932046909564</v>
      </c>
      <c r="I26" s="4">
        <f>LOG('per capita'!E34)</f>
        <v>3.3332149811217611</v>
      </c>
      <c r="J26" s="27">
        <f>'Date colectate'!L34/4</f>
        <v>2.5625</v>
      </c>
      <c r="K26">
        <f>LN('Date colectate'!N34)</f>
        <v>1.3919035998844012</v>
      </c>
      <c r="L26">
        <f>LN('per capita'!G34)</f>
        <v>0.9832438233009636</v>
      </c>
      <c r="M26">
        <f>LN('per capita'!H34)</f>
        <v>3.8271148404412862</v>
      </c>
      <c r="N26">
        <f>LN('per capita'!I34)</f>
        <v>3.7641087676010159</v>
      </c>
      <c r="O26">
        <f>LN('per capita'!F34)</f>
        <v>7.7647169363707711</v>
      </c>
      <c r="P26" s="27">
        <f t="shared" si="2"/>
        <v>2.9471810722403484</v>
      </c>
      <c r="Q26" s="27">
        <f t="shared" si="1"/>
        <v>-3.659892831216796</v>
      </c>
      <c r="R26" s="27">
        <f>LN('Date colectate'!S34)</f>
        <v>4.681019498271529</v>
      </c>
      <c r="S26" s="27">
        <f>LN('Date colectate'!T34)</f>
        <v>4.6754608816035255</v>
      </c>
      <c r="T26" s="4">
        <f>LN('per capita'!L34)</f>
        <v>8.8401513254201376</v>
      </c>
      <c r="U26" s="4">
        <f>LN('per capita'!M34)</f>
        <v>8.2535661198689372</v>
      </c>
      <c r="V26" s="4">
        <f>LN('per capita'!N34)</f>
        <v>7.8829551595122522</v>
      </c>
      <c r="W26" s="4">
        <f>LN('per capita'!O34)</f>
        <v>7.8487944637662839</v>
      </c>
      <c r="X26" s="4">
        <f>LN('per capita'!Q34)</f>
        <v>1.3781301465297926</v>
      </c>
      <c r="Y26" s="4">
        <f>LN('per capita'!R34)</f>
        <v>3.8862810441875415</v>
      </c>
      <c r="Z26" s="4">
        <f>LN('per capita'!S34)</f>
        <v>3.803285904287157</v>
      </c>
      <c r="AA26" s="4">
        <f>LN('per capita'!P34)</f>
        <v>7.9166660308835759</v>
      </c>
      <c r="AB26" s="4">
        <f t="shared" si="3"/>
        <v>3.2356465326120469</v>
      </c>
      <c r="AC26">
        <f>LN('Date colectate'!AE34)</f>
        <v>0.3305260214436706</v>
      </c>
      <c r="AD26">
        <f>'Date colectate'!AD34/4</f>
        <v>0.6875</v>
      </c>
    </row>
    <row r="27" spans="1:30" x14ac:dyDescent="0.25">
      <c r="A27" s="15">
        <v>39873</v>
      </c>
      <c r="B27" s="4">
        <f>LN('Date colectate'!B35)</f>
        <v>4.843084116205751</v>
      </c>
      <c r="C27" s="4">
        <f>LN('Date colectate'!C35)</f>
        <v>5.000403123530007</v>
      </c>
      <c r="D27" s="4">
        <f>LN('Date colectate'!D35)</f>
        <v>4.8781547776792884</v>
      </c>
      <c r="E27" s="4">
        <f>LN('Date colectate'!E35)</f>
        <v>4.6730998257778253</v>
      </c>
      <c r="F27" s="4">
        <f>LN('per capita'!B35)</f>
        <v>8.3197513586613301</v>
      </c>
      <c r="G27" s="4">
        <f>LN('per capita'!E35)</f>
        <v>7.5654461251258693</v>
      </c>
      <c r="H27" s="4">
        <f>LOG('per capita'!D35)</f>
        <v>3.0947038690943613</v>
      </c>
      <c r="I27" s="4">
        <f>LOG('per capita'!E35)</f>
        <v>3.2856315052785035</v>
      </c>
      <c r="J27" s="27">
        <f>'Date colectate'!L35/4</f>
        <v>2.5208333333333335</v>
      </c>
      <c r="K27">
        <f>LN('Date colectate'!N35)</f>
        <v>1.4442094330663233</v>
      </c>
      <c r="L27">
        <f>LN('per capita'!G35)</f>
        <v>1.0634135887881757</v>
      </c>
      <c r="M27">
        <f>LN('per capita'!H35)</f>
        <v>3.841057081689581</v>
      </c>
      <c r="N27">
        <f>LN('per capita'!I35)</f>
        <v>3.7724767901458449</v>
      </c>
      <c r="O27">
        <f>LN('per capita'!F35)</f>
        <v>7.3962640768070322</v>
      </c>
      <c r="P27" s="27">
        <f t="shared" si="2"/>
        <v>2.5531799606012813</v>
      </c>
      <c r="Q27" s="27">
        <f t="shared" si="1"/>
        <v>-3.5561936904636839</v>
      </c>
      <c r="R27" s="27">
        <f>LN('Date colectate'!S35)</f>
        <v>4.6804631700235229</v>
      </c>
      <c r="S27" s="27">
        <f>LN('Date colectate'!T35)</f>
        <v>4.6779093646283965</v>
      </c>
      <c r="T27" s="4">
        <f>LN('per capita'!L35)</f>
        <v>8.7931952179944393</v>
      </c>
      <c r="U27" s="4">
        <f>LN('per capita'!M35)</f>
        <v>8.2309739852983306</v>
      </c>
      <c r="V27" s="4">
        <f>LN('per capita'!N35)</f>
        <v>7.7727040392674134</v>
      </c>
      <c r="W27" s="4">
        <f>LN('per capita'!O35)</f>
        <v>7.7519236524811417</v>
      </c>
      <c r="X27" s="4">
        <f>LN('per capita'!Q35)</f>
        <v>1.4732255639896741</v>
      </c>
      <c r="Y27" s="4">
        <f>LN('per capita'!R35)</f>
        <v>3.870904241787994</v>
      </c>
      <c r="Z27" s="4">
        <f>LN('per capita'!S35)</f>
        <v>3.7766651124604471</v>
      </c>
      <c r="AA27" s="4">
        <f>LN('per capita'!P35)</f>
        <v>7.8900308878128467</v>
      </c>
      <c r="AB27" s="4">
        <f t="shared" si="3"/>
        <v>3.2095677177893238</v>
      </c>
      <c r="AC27">
        <f>LN('Date colectate'!AE35)</f>
        <v>0.28578026516218458</v>
      </c>
      <c r="AD27">
        <f>'Date colectate'!AD35/4</f>
        <v>0.25</v>
      </c>
    </row>
    <row r="28" spans="1:30" x14ac:dyDescent="0.25">
      <c r="A28" s="15">
        <v>39965</v>
      </c>
      <c r="B28" s="4">
        <f>LN('Date colectate'!B36)</f>
        <v>4.84788104279483</v>
      </c>
      <c r="C28" s="4">
        <f>LN('Date colectate'!C36)</f>
        <v>5.0337526829330379</v>
      </c>
      <c r="D28" s="4">
        <f>LN('Date colectate'!D36)</f>
        <v>4.9179057815039791</v>
      </c>
      <c r="E28" s="4">
        <f>LN('Date colectate'!E36)</f>
        <v>4.6881777249717</v>
      </c>
      <c r="F28" s="4">
        <f>LN('per capita'!B36)</f>
        <v>8.3230692559608741</v>
      </c>
      <c r="G28" s="4">
        <f>LN('per capita'!E36)</f>
        <v>7.5304222371592457</v>
      </c>
      <c r="H28" s="4">
        <f>LOG('per capita'!D36)</f>
        <v>3.0843164738042219</v>
      </c>
      <c r="I28" s="4">
        <f>LOG('per capita'!E36)</f>
        <v>3.2704208239998014</v>
      </c>
      <c r="J28" s="27">
        <f>'Date colectate'!L36/4</f>
        <v>2.4166666666666665</v>
      </c>
      <c r="K28">
        <f>LN('Date colectate'!N36)</f>
        <v>1.4367973432929975</v>
      </c>
      <c r="L28">
        <f>LN('per capita'!G36)</f>
        <v>1.061722971310268</v>
      </c>
      <c r="M28">
        <f>LN('per capita'!H36)</f>
        <v>3.8314522793698473</v>
      </c>
      <c r="N28">
        <f>LN('per capita'!I36)</f>
        <v>3.7613907037553482</v>
      </c>
      <c r="O28">
        <f>LN('per capita'!F36)</f>
        <v>7.4566003245892238</v>
      </c>
      <c r="P28" s="27">
        <f t="shared" si="2"/>
        <v>2.6087192817943938</v>
      </c>
      <c r="Q28" s="27">
        <f t="shared" si="1"/>
        <v>-3.5969553396400404</v>
      </c>
      <c r="R28" s="27">
        <f>LN('Date colectate'!S36)</f>
        <v>4.686658002834359</v>
      </c>
      <c r="S28" s="27">
        <f>LN('Date colectate'!T36)</f>
        <v>4.6774257291684904</v>
      </c>
      <c r="T28" s="4">
        <f>LN('per capita'!L36)</f>
        <v>8.7897789794831347</v>
      </c>
      <c r="U28" s="4">
        <f>LN('per capita'!M36)</f>
        <v>8.2303549598991097</v>
      </c>
      <c r="V28" s="4">
        <f>LN('per capita'!N36)</f>
        <v>7.7661286126933362</v>
      </c>
      <c r="W28" s="4">
        <f>LN('per capita'!O36)</f>
        <v>7.7278925331681165</v>
      </c>
      <c r="X28" s="4">
        <f>LN('per capita'!Q36)</f>
        <v>1.5323858533529378</v>
      </c>
      <c r="Y28" s="4">
        <f>LN('per capita'!R36)</f>
        <v>3.8698683501141886</v>
      </c>
      <c r="Z28" s="4">
        <f>LN('per capita'!S36)</f>
        <v>3.7694604640958538</v>
      </c>
      <c r="AA28" s="4">
        <f>LN('per capita'!P36)</f>
        <v>7.8869750978907129</v>
      </c>
      <c r="AB28" s="4">
        <f t="shared" si="3"/>
        <v>3.200317095056354</v>
      </c>
      <c r="AC28">
        <f>LN('Date colectate'!AE36)</f>
        <v>0.34599814927461686</v>
      </c>
      <c r="AD28">
        <f>'Date colectate'!AD36/4</f>
        <v>6.25E-2</v>
      </c>
    </row>
    <row r="29" spans="1:30" x14ac:dyDescent="0.25">
      <c r="A29" s="15">
        <v>40057</v>
      </c>
      <c r="B29" s="4">
        <f>LN('Date colectate'!B37)</f>
        <v>4.849213801410043</v>
      </c>
      <c r="C29" s="4">
        <f>LN('Date colectate'!C37)</f>
        <v>5.0355295123790942</v>
      </c>
      <c r="D29" s="4">
        <f>LN('Date colectate'!D37)</f>
        <v>4.8982203245571645</v>
      </c>
      <c r="E29" s="4">
        <f>LN('Date colectate'!E37)</f>
        <v>4.7274232163159269</v>
      </c>
      <c r="F29" s="4">
        <f>LN('per capita'!B37)</f>
        <v>8.3447814029222229</v>
      </c>
      <c r="G29" s="4">
        <f>LN('per capita'!E37)</f>
        <v>7.5768400662830002</v>
      </c>
      <c r="H29" s="4">
        <f>LOG('per capita'!D37)</f>
        <v>3.1150969992450506</v>
      </c>
      <c r="I29" s="4">
        <f>LOG('per capita'!E37)</f>
        <v>3.2905798310501759</v>
      </c>
      <c r="J29" s="27">
        <f>'Date colectate'!L37/4</f>
        <v>2.125</v>
      </c>
      <c r="K29">
        <f>LN('Date colectate'!N37)</f>
        <v>1.4393610820565828</v>
      </c>
      <c r="L29">
        <f>LN('per capita'!G37)</f>
        <v>1.161987001885848</v>
      </c>
      <c r="M29">
        <f>LN('per capita'!H37)</f>
        <v>3.8475643471359997</v>
      </c>
      <c r="N29">
        <f>LN('per capita'!I37)</f>
        <v>3.7699537444310756</v>
      </c>
      <c r="O29">
        <f>LN('per capita'!F37)</f>
        <v>7.5101802549282208</v>
      </c>
      <c r="P29" s="27">
        <f t="shared" si="2"/>
        <v>2.6609664535181778</v>
      </c>
      <c r="Q29" s="27">
        <f t="shared" si="1"/>
        <v>-3.5961684303225114</v>
      </c>
      <c r="R29" s="27">
        <f>LN('Date colectate'!S37)</f>
        <v>4.6836116122946541</v>
      </c>
      <c r="S29" s="27">
        <f>LN('Date colectate'!T37)</f>
        <v>4.6788016160422323</v>
      </c>
      <c r="T29" s="4">
        <f>LN('per capita'!L37)</f>
        <v>8.7920076579417969</v>
      </c>
      <c r="U29" s="4">
        <f>LN('per capita'!M37)</f>
        <v>8.2281899608945324</v>
      </c>
      <c r="V29" s="4">
        <f>LN('per capita'!N37)</f>
        <v>7.7900982952648725</v>
      </c>
      <c r="W29" s="4">
        <f>LN('per capita'!O37)</f>
        <v>7.7531069048561436</v>
      </c>
      <c r="X29" s="4">
        <f>LN('per capita'!Q37)</f>
        <v>1.5624308464184979</v>
      </c>
      <c r="Y29" s="4">
        <f>LN('per capita'!R37)</f>
        <v>3.8660647876943157</v>
      </c>
      <c r="Z29" s="4">
        <f>LN('per capita'!S37)</f>
        <v>3.7620556351029433</v>
      </c>
      <c r="AA29" s="4">
        <f>LN('per capita'!P37)</f>
        <v>7.8909574000728488</v>
      </c>
      <c r="AB29" s="4">
        <f t="shared" si="3"/>
        <v>3.2073457877781948</v>
      </c>
      <c r="AC29">
        <f>LN('Date colectate'!AE37)</f>
        <v>0.38137731257907442</v>
      </c>
      <c r="AD29">
        <f>'Date colectate'!AD37/4</f>
        <v>6.25E-2</v>
      </c>
    </row>
    <row r="30" spans="1:30" x14ac:dyDescent="0.25">
      <c r="A30" s="15">
        <v>40148</v>
      </c>
      <c r="B30" s="4">
        <f>LN('Date colectate'!B38)</f>
        <v>4.8634491940705562</v>
      </c>
      <c r="C30" s="4">
        <f>LN('Date colectate'!C38)</f>
        <v>5.0769909133106994</v>
      </c>
      <c r="D30" s="4">
        <f>LN('Date colectate'!D38)</f>
        <v>4.9025674131264418</v>
      </c>
      <c r="E30" s="4">
        <f>LN('Date colectate'!E38)</f>
        <v>4.6855143866695812</v>
      </c>
      <c r="F30" s="4">
        <f>LN('per capita'!B38)</f>
        <v>8.351159377573337</v>
      </c>
      <c r="G30" s="4">
        <f>LN('per capita'!E38)</f>
        <v>7.59449234852472</v>
      </c>
      <c r="H30" s="4">
        <f>LOG('per capita'!D38)</f>
        <v>3.1255526175453254</v>
      </c>
      <c r="I30" s="4">
        <f>LOG('per capita'!E38)</f>
        <v>3.2982461198207531</v>
      </c>
      <c r="J30" s="27">
        <f>'Date colectate'!L38/4</f>
        <v>2</v>
      </c>
      <c r="K30">
        <f>LN('Date colectate'!N38)</f>
        <v>1.443690246761179</v>
      </c>
      <c r="L30">
        <f>LN('per capita'!G38)</f>
        <v>1.1772311995289653</v>
      </c>
      <c r="M30">
        <f>LN('per capita'!H38)</f>
        <v>3.8361886188168253</v>
      </c>
      <c r="N30">
        <f>LN('per capita'!I38)</f>
        <v>3.7550153287730028</v>
      </c>
      <c r="O30">
        <f>LN('per capita'!F38)</f>
        <v>7.6601719837967392</v>
      </c>
      <c r="P30" s="27">
        <f t="shared" si="2"/>
        <v>2.796722789726183</v>
      </c>
      <c r="Q30" s="27">
        <f t="shared" si="1"/>
        <v>-3.6333006665495207</v>
      </c>
      <c r="R30" s="27">
        <f>LN('Date colectate'!S38)</f>
        <v>4.6902463583432104</v>
      </c>
      <c r="S30" s="27">
        <f>LN('Date colectate'!T38)</f>
        <v>4.6812141400617362</v>
      </c>
      <c r="T30" s="4">
        <f>LN('per capita'!L38)</f>
        <v>8.7965198147319903</v>
      </c>
      <c r="U30" s="4">
        <f>LN('per capita'!M38)</f>
        <v>8.2311744919160219</v>
      </c>
      <c r="V30" s="4">
        <f>LN('per capita'!N38)</f>
        <v>7.8150374585275815</v>
      </c>
      <c r="W30" s="4">
        <f>LN('per capita'!O38)</f>
        <v>7.771286247661874</v>
      </c>
      <c r="X30" s="4">
        <f>LN('per capita'!Q38)</f>
        <v>1.5827803366230562</v>
      </c>
      <c r="Y30" s="4">
        <f>LN('per capita'!R38)</f>
        <v>3.8667900619589579</v>
      </c>
      <c r="Z30" s="4">
        <f>LN('per capita'!S38)</f>
        <v>3.761289142576373</v>
      </c>
      <c r="AA30" s="4">
        <f>LN('per capita'!P38)</f>
        <v>7.893038981965379</v>
      </c>
      <c r="AB30" s="4">
        <f t="shared" si="3"/>
        <v>3.2027926236221687</v>
      </c>
      <c r="AC30">
        <f>LN('Date colectate'!AE38)</f>
        <v>0.36505969347312556</v>
      </c>
      <c r="AD30">
        <f>'Date colectate'!AD38/4</f>
        <v>6.25E-2</v>
      </c>
    </row>
    <row r="31" spans="1:30" x14ac:dyDescent="0.25">
      <c r="A31" s="15">
        <v>40238</v>
      </c>
      <c r="B31" s="4">
        <f>LN('Date colectate'!B39)</f>
        <v>4.8843159274175862</v>
      </c>
      <c r="C31" s="4">
        <f>LN('Date colectate'!C39)</f>
        <v>5.0478796966592814</v>
      </c>
      <c r="D31" s="4">
        <f>LN('Date colectate'!D39)</f>
        <v>4.925585628056508</v>
      </c>
      <c r="E31" s="4">
        <f>LN('Date colectate'!E39)</f>
        <v>4.7037296266767159</v>
      </c>
      <c r="F31" s="4">
        <f>LN('per capita'!B39)</f>
        <v>8.3080810420439484</v>
      </c>
      <c r="G31" s="4">
        <f>LN('per capita'!E39)</f>
        <v>7.6558836328118725</v>
      </c>
      <c r="H31" s="4">
        <f>LOG('per capita'!D39)</f>
        <v>3.1344024475839216</v>
      </c>
      <c r="I31" s="4">
        <f>LOG('per capita'!E39)</f>
        <v>3.3249080158236177</v>
      </c>
      <c r="J31" s="27">
        <f>'Date colectate'!L39/4</f>
        <v>1.75</v>
      </c>
      <c r="K31">
        <f>LN('Date colectate'!N39)</f>
        <v>1.4102549985647341</v>
      </c>
      <c r="L31">
        <f>LN('per capita'!G39)</f>
        <v>1.2076772518284982</v>
      </c>
      <c r="M31">
        <f>LN('per capita'!H39)</f>
        <v>3.7918137336709195</v>
      </c>
      <c r="N31">
        <f>LN('per capita'!I39)</f>
        <v>3.7132332445726592</v>
      </c>
      <c r="O31">
        <f>LN('per capita'!F39)</f>
        <v>7.5601475575302262</v>
      </c>
      <c r="P31" s="27">
        <f t="shared" si="2"/>
        <v>2.6758316301126399</v>
      </c>
      <c r="Q31" s="27">
        <f t="shared" si="1"/>
        <v>-3.6376246980945472</v>
      </c>
      <c r="R31" s="27">
        <f>LN('Date colectate'!S39)</f>
        <v>4.696198484335655</v>
      </c>
      <c r="S31" s="27">
        <f>LN('Date colectate'!T39)</f>
        <v>4.6811863364111144</v>
      </c>
      <c r="T31" s="4">
        <f>LN('per capita'!L39)</f>
        <v>8.8005396719529223</v>
      </c>
      <c r="U31" s="4">
        <f>LN('per capita'!M39)</f>
        <v>8.2325342886954971</v>
      </c>
      <c r="V31" s="4">
        <f>LN('per capita'!N39)</f>
        <v>7.8384901194627323</v>
      </c>
      <c r="W31" s="4">
        <f>LN('per capita'!O39)</f>
        <v>7.7986186968196192</v>
      </c>
      <c r="X31" s="4">
        <f>LN('per capita'!Q39)</f>
        <v>1.596363738311797</v>
      </c>
      <c r="Y31" s="4">
        <f>LN('per capita'!R39)</f>
        <v>3.8632198525838324</v>
      </c>
      <c r="Z31" s="4">
        <f>LN('per capita'!S39)</f>
        <v>3.7552656436069829</v>
      </c>
      <c r="AA31" s="4">
        <f>LN('per capita'!P39)</f>
        <v>7.8937691801263377</v>
      </c>
      <c r="AB31" s="4">
        <f t="shared" si="3"/>
        <v>3.1975706957906826</v>
      </c>
      <c r="AC31">
        <f>LN('Date colectate'!AE39)</f>
        <v>0.29854782576208699</v>
      </c>
      <c r="AD31">
        <f>'Date colectate'!AD39/4</f>
        <v>6.25E-2</v>
      </c>
    </row>
    <row r="32" spans="1:30" x14ac:dyDescent="0.25">
      <c r="A32" s="15">
        <v>40330</v>
      </c>
      <c r="B32" s="4">
        <f>LN('Date colectate'!B40)</f>
        <v>4.8903491282217537</v>
      </c>
      <c r="C32" s="4">
        <f>LN('Date colectate'!C40)</f>
        <v>5.0647446197432879</v>
      </c>
      <c r="D32" s="4">
        <f>LN('Date colectate'!D40)</f>
        <v>4.9083958288156682</v>
      </c>
      <c r="E32" s="4">
        <f>LN('Date colectate'!E40)</f>
        <v>4.7297390347372152</v>
      </c>
      <c r="F32" s="4">
        <f>LN('per capita'!B40)</f>
        <v>8.3130803194079625</v>
      </c>
      <c r="G32" s="4">
        <f>LN('per capita'!E40)</f>
        <v>7.7017362906466591</v>
      </c>
      <c r="H32" s="4">
        <f>LOG('per capita'!D40)</f>
        <v>3.1747492985464856</v>
      </c>
      <c r="I32" s="4">
        <f>LOG('per capita'!E40)</f>
        <v>3.3448215721018633</v>
      </c>
      <c r="J32" s="27">
        <f>'Date colectate'!L40/4</f>
        <v>1.5833333333333333</v>
      </c>
      <c r="K32">
        <f>LN('Date colectate'!N40)</f>
        <v>1.4747630091074988</v>
      </c>
      <c r="L32">
        <f>LN('per capita'!G40)</f>
        <v>1.1453944076145921</v>
      </c>
      <c r="M32">
        <f>LN('per capita'!H40)</f>
        <v>3.7996734077173699</v>
      </c>
      <c r="N32">
        <f>LN('per capita'!I40)</f>
        <v>3.7264895442672841</v>
      </c>
      <c r="O32">
        <f>LN('per capita'!F40)</f>
        <v>7.559012661410593</v>
      </c>
      <c r="P32" s="27">
        <f t="shared" si="2"/>
        <v>2.6686635331888393</v>
      </c>
      <c r="Q32" s="27">
        <f t="shared" si="1"/>
        <v>-3.5899816106357889</v>
      </c>
      <c r="R32" s="27">
        <f>LN('Date colectate'!S40)</f>
        <v>4.7013890437286339</v>
      </c>
      <c r="S32" s="27">
        <f>LN('Date colectate'!T40)</f>
        <v>4.6837133083068716</v>
      </c>
      <c r="T32" s="4">
        <f>LN('per capita'!L40)</f>
        <v>8.8092777964969411</v>
      </c>
      <c r="U32" s="4">
        <f>LN('per capita'!M40)</f>
        <v>8.2343137337746146</v>
      </c>
      <c r="V32" s="4">
        <f>LN('per capita'!N40)</f>
        <v>7.8859003355739876</v>
      </c>
      <c r="W32" s="4">
        <f>LN('per capita'!O40)</f>
        <v>7.8423949118626064</v>
      </c>
      <c r="X32" s="4">
        <f>LN('per capita'!Q40)</f>
        <v>1.6032107447887363</v>
      </c>
      <c r="Y32" s="4">
        <f>LN('per capita'!R40)</f>
        <v>3.8612122293855204</v>
      </c>
      <c r="Z32" s="4">
        <f>LN('per capita'!S40)</f>
        <v>3.7530616589453021</v>
      </c>
      <c r="AA32" s="4">
        <f>LN('per capita'!P40)</f>
        <v>7.8994118287432755</v>
      </c>
      <c r="AB32" s="4">
        <f t="shared" si="3"/>
        <v>3.1980227850146417</v>
      </c>
      <c r="AC32">
        <f>LN('Date colectate'!AE40)</f>
        <v>0.20465366200036514</v>
      </c>
      <c r="AD32">
        <f>'Date colectate'!AD40/4</f>
        <v>6.25E-2</v>
      </c>
    </row>
    <row r="33" spans="1:30" x14ac:dyDescent="0.25">
      <c r="A33" s="15">
        <v>40422</v>
      </c>
      <c r="B33" s="4">
        <f>LN('Date colectate'!B41)</f>
        <v>4.9238420751266165</v>
      </c>
      <c r="C33" s="4">
        <f>LN('Date colectate'!C41)</f>
        <v>5.0877938465899293</v>
      </c>
      <c r="D33" s="4">
        <f>LN('Date colectate'!D41)</f>
        <v>4.9765613137625042</v>
      </c>
      <c r="E33" s="4">
        <f>LN('Date colectate'!E41)</f>
        <v>4.759503706241877</v>
      </c>
      <c r="F33" s="4">
        <f>LN('per capita'!B41)</f>
        <v>8.3066789691426823</v>
      </c>
      <c r="G33" s="4">
        <f>LN('per capita'!E41)</f>
        <v>7.7029037228504436</v>
      </c>
      <c r="H33" s="4">
        <f>LOG('per capita'!D41)</f>
        <v>3.1829339681095199</v>
      </c>
      <c r="I33" s="4">
        <f>LOG('per capita'!E41)</f>
        <v>3.3453285814659632</v>
      </c>
      <c r="J33" s="27">
        <f>'Date colectate'!L41/4</f>
        <v>1.5625</v>
      </c>
      <c r="K33">
        <f>LN('Date colectate'!N41)</f>
        <v>1.4520352840825674</v>
      </c>
      <c r="L33">
        <f>LN('per capita'!G41)</f>
        <v>1.160217654414583</v>
      </c>
      <c r="M33">
        <f>LN('per capita'!H41)</f>
        <v>3.7874852801253782</v>
      </c>
      <c r="N33">
        <f>LN('per capita'!I41)</f>
        <v>3.7130674332962665</v>
      </c>
      <c r="O33">
        <f>LN('per capita'!F41)</f>
        <v>7.5859543790928985</v>
      </c>
      <c r="P33" s="27">
        <f t="shared" si="2"/>
        <v>2.662112303966282</v>
      </c>
      <c r="Q33" s="27">
        <f t="shared" si="1"/>
        <v>-3.6357585625073616</v>
      </c>
      <c r="R33" s="27">
        <f>LN('Date colectate'!S41)</f>
        <v>4.7022061484996858</v>
      </c>
      <c r="S33" s="27">
        <f>LN('Date colectate'!T41)</f>
        <v>4.6873398608316048</v>
      </c>
      <c r="T33" s="4">
        <f>LN('per capita'!L41)</f>
        <v>8.8129706278575579</v>
      </c>
      <c r="U33" s="4">
        <f>LN('per capita'!M41)</f>
        <v>8.2348368063588779</v>
      </c>
      <c r="V33" s="4">
        <f>LN('per capita'!N41)</f>
        <v>7.9032981226973789</v>
      </c>
      <c r="W33" s="4">
        <f>LN('per capita'!O41)</f>
        <v>7.8521170625053713</v>
      </c>
      <c r="X33" s="4">
        <f>LN('per capita'!Q41)</f>
        <v>1.5899510849393008</v>
      </c>
      <c r="Y33" s="4">
        <f>LN('per capita'!R41)</f>
        <v>3.8593986197334709</v>
      </c>
      <c r="Z33" s="4">
        <f>LN('per capita'!S41)</f>
        <v>3.7521966800921525</v>
      </c>
      <c r="AA33" s="4">
        <f>LN('per capita'!P41)</f>
        <v>7.9018312363464389</v>
      </c>
      <c r="AB33" s="4">
        <f t="shared" si="3"/>
        <v>3.1996250878467531</v>
      </c>
      <c r="AC33">
        <f>LN('Date colectate'!AE41)</f>
        <v>0.31100789775527765</v>
      </c>
      <c r="AD33">
        <f>'Date colectate'!AD41/4</f>
        <v>6.25E-2</v>
      </c>
    </row>
    <row r="34" spans="1:30" x14ac:dyDescent="0.25">
      <c r="A34" s="15">
        <v>40513</v>
      </c>
      <c r="B34" s="4">
        <f>LN('Date colectate'!B42)</f>
        <v>4.9399266658258014</v>
      </c>
      <c r="C34" s="4">
        <f>LN('Date colectate'!C42)</f>
        <v>5.0874296546752849</v>
      </c>
      <c r="D34" s="4">
        <f>LN('Date colectate'!D42)</f>
        <v>4.9933399210096905</v>
      </c>
      <c r="E34" s="4">
        <f>LN('Date colectate'!E42)</f>
        <v>4.7748876437990226</v>
      </c>
      <c r="F34" s="4">
        <f>LN('per capita'!B42)</f>
        <v>8.3275469309787074</v>
      </c>
      <c r="G34" s="4">
        <f>LN('per capita'!E42)</f>
        <v>7.7312003420760274</v>
      </c>
      <c r="H34" s="4">
        <f>LOG('per capita'!D42)</f>
        <v>3.2053238044015639</v>
      </c>
      <c r="I34" s="4">
        <f>LOG('per capita'!E42)</f>
        <v>3.3576176470521513</v>
      </c>
      <c r="J34" s="27">
        <f>'Date colectate'!L42/4</f>
        <v>1.5625</v>
      </c>
      <c r="K34">
        <f>LN('Date colectate'!N42)</f>
        <v>1.4497385336764252</v>
      </c>
      <c r="L34">
        <f>LN('per capita'!G42)</f>
        <v>1.1540064543219426</v>
      </c>
      <c r="M34">
        <f>LN('per capita'!H42)</f>
        <v>3.7756681373771133</v>
      </c>
      <c r="N34">
        <f>LN('per capita'!I42)</f>
        <v>3.7003314979112703</v>
      </c>
      <c r="O34">
        <f>LN('per capita'!F42)</f>
        <v>7.5798116389519725</v>
      </c>
      <c r="P34" s="27">
        <f t="shared" si="2"/>
        <v>2.6398849731261711</v>
      </c>
      <c r="Q34" s="27">
        <f t="shared" si="1"/>
        <v>-3.6376911209988596</v>
      </c>
      <c r="R34" s="27">
        <f>LN('Date colectate'!S42)</f>
        <v>4.712139406985334</v>
      </c>
      <c r="S34" s="27">
        <f>LN('Date colectate'!T42)</f>
        <v>4.6893366868188959</v>
      </c>
      <c r="T34" s="4">
        <f>LN('per capita'!L42)</f>
        <v>8.8178900145526686</v>
      </c>
      <c r="U34" s="4">
        <f>LN('per capita'!M42)</f>
        <v>8.2379757542060723</v>
      </c>
      <c r="V34" s="4">
        <f>LN('per capita'!N42)</f>
        <v>7.9245756856219867</v>
      </c>
      <c r="W34" s="4">
        <f>LN('per capita'!O42)</f>
        <v>7.8699834371056081</v>
      </c>
      <c r="X34" s="4">
        <f>LN('per capita'!Q42)</f>
        <v>1.5864526922716777</v>
      </c>
      <c r="Y34" s="4">
        <f>LN('per capita'!R42)</f>
        <v>3.8589769587302025</v>
      </c>
      <c r="Z34" s="4">
        <f>LN('per capita'!S42)</f>
        <v>3.7520987669931296</v>
      </c>
      <c r="AA34" s="4">
        <f>LN('per capita'!P42)</f>
        <v>7.9067062598358548</v>
      </c>
      <c r="AB34" s="4">
        <f t="shared" si="3"/>
        <v>3.1945668528505209</v>
      </c>
      <c r="AC34">
        <f>LN('Date colectate'!AE42)</f>
        <v>0.28982976450923992</v>
      </c>
      <c r="AD34">
        <f>'Date colectate'!AD42/4</f>
        <v>6.25E-2</v>
      </c>
    </row>
    <row r="35" spans="1:30" x14ac:dyDescent="0.25">
      <c r="A35" s="15">
        <v>40603</v>
      </c>
      <c r="B35" s="4">
        <f>LN('Date colectate'!B43)</f>
        <v>4.9614450499054845</v>
      </c>
      <c r="C35" s="4">
        <f>LN('Date colectate'!C43)</f>
        <v>5.1040649188861167</v>
      </c>
      <c r="D35" s="4">
        <f>LN('Date colectate'!D43)</f>
        <v>5.010675293296277</v>
      </c>
      <c r="E35" s="4">
        <f>LN('Date colectate'!E43)</f>
        <v>4.7826048212086514</v>
      </c>
      <c r="F35" s="4">
        <f>LN('per capita'!B43)</f>
        <v>8.3291885198893638</v>
      </c>
      <c r="G35" s="4">
        <f>LN('per capita'!E43)</f>
        <v>7.7666564005368395</v>
      </c>
      <c r="H35" s="4">
        <f>LOG('per capita'!D43)</f>
        <v>3.2298211272087682</v>
      </c>
      <c r="I35" s="4">
        <f>LOG('per capita'!E43)</f>
        <v>3.3730160175917212</v>
      </c>
      <c r="J35" s="27">
        <f>'Date colectate'!L43/4</f>
        <v>1.5625</v>
      </c>
      <c r="K35">
        <f>LN('Date colectate'!N43)</f>
        <v>1.4163627422419247</v>
      </c>
      <c r="L35">
        <f>LN('per capita'!G43)</f>
        <v>1.1563671420249921</v>
      </c>
      <c r="M35">
        <f>LN('per capita'!H43)</f>
        <v>3.7902933951289568</v>
      </c>
      <c r="N35">
        <f>LN('per capita'!I43)</f>
        <v>3.7160305669480151</v>
      </c>
      <c r="O35">
        <f>LN('per capita'!F43)</f>
        <v>7.5342880914659736</v>
      </c>
      <c r="P35" s="27">
        <f t="shared" si="2"/>
        <v>2.572843041560489</v>
      </c>
      <c r="Q35" s="27">
        <f t="shared" ref="Q35:Q62" si="4">K35-C35</f>
        <v>-3.687702176644192</v>
      </c>
      <c r="R35" s="27">
        <f>LN('Date colectate'!S43)</f>
        <v>4.7225976028640559</v>
      </c>
      <c r="S35" s="27">
        <f>LN('Date colectate'!T43)</f>
        <v>4.6910083750618226</v>
      </c>
      <c r="T35" s="4">
        <f>LN('per capita'!L43)</f>
        <v>8.8218042841416118</v>
      </c>
      <c r="U35" s="4">
        <f>LN('per capita'!M43)</f>
        <v>8.2326595497682646</v>
      </c>
      <c r="V35" s="4">
        <f>LN('per capita'!N43)</f>
        <v>7.938864159316795</v>
      </c>
      <c r="W35" s="4">
        <f>LN('per capita'!O43)</f>
        <v>7.8810292377125251</v>
      </c>
      <c r="X35" s="4">
        <f>LN('per capita'!Q43)</f>
        <v>1.5721690773278614</v>
      </c>
      <c r="Y35" s="4">
        <f>LN('per capita'!R43)</f>
        <v>3.8540805326773313</v>
      </c>
      <c r="Z35" s="4">
        <f>LN('per capita'!S43)</f>
        <v>3.7479960086207673</v>
      </c>
      <c r="AA35" s="4">
        <f>LN('per capita'!P43)</f>
        <v>7.9082006587612295</v>
      </c>
      <c r="AB35" s="4">
        <f t="shared" si="3"/>
        <v>3.1856030558971735</v>
      </c>
      <c r="AC35">
        <f>LN('Date colectate'!AE43)</f>
        <v>0.35114970789589439</v>
      </c>
      <c r="AD35">
        <f>'Date colectate'!AD43/4</f>
        <v>6.25E-2</v>
      </c>
    </row>
    <row r="36" spans="1:30" x14ac:dyDescent="0.25">
      <c r="A36" s="15">
        <v>40695</v>
      </c>
      <c r="B36" s="4">
        <f>LN('Date colectate'!B44)</f>
        <v>4.9673101693578818</v>
      </c>
      <c r="C36" s="4">
        <f>LN('Date colectate'!C44)</f>
        <v>5.1041074220814533</v>
      </c>
      <c r="D36" s="4">
        <f>LN('Date colectate'!D44)</f>
        <v>5.0080720116930912</v>
      </c>
      <c r="E36" s="4">
        <f>LN('Date colectate'!E44)</f>
        <v>4.7829229885673641</v>
      </c>
      <c r="F36" s="4">
        <f>LN('per capita'!B44)</f>
        <v>8.3305963695691769</v>
      </c>
      <c r="G36" s="4">
        <f>LN('per capita'!E44)</f>
        <v>7.8088240995945473</v>
      </c>
      <c r="H36" s="4">
        <f>LOG('per capita'!D44)</f>
        <v>3.2151143792666019</v>
      </c>
      <c r="I36" s="4">
        <f>LOG('per capita'!E44)</f>
        <v>3.3913292166070406</v>
      </c>
      <c r="J36" s="27">
        <f>'Date colectate'!L44/4</f>
        <v>1.5625</v>
      </c>
      <c r="K36">
        <f>LN('Date colectate'!N44)</f>
        <v>1.4453884004275945</v>
      </c>
      <c r="L36">
        <f>LN('per capita'!G44)</f>
        <v>1.1641251328359317</v>
      </c>
      <c r="M36">
        <f>LN('per capita'!H44)</f>
        <v>3.7689306160674692</v>
      </c>
      <c r="N36">
        <f>LN('per capita'!I44)</f>
        <v>3.6913981789955614</v>
      </c>
      <c r="O36">
        <f>LN('per capita'!F44)</f>
        <v>7.5762453677757975</v>
      </c>
      <c r="P36" s="27">
        <f t="shared" si="2"/>
        <v>2.6089351984179157</v>
      </c>
      <c r="Q36" s="27">
        <f t="shared" si="4"/>
        <v>-3.6587190216538588</v>
      </c>
      <c r="R36" s="27">
        <f>LN('Date colectate'!S44)</f>
        <v>4.7280955328253897</v>
      </c>
      <c r="S36" s="27">
        <f>LN('Date colectate'!T44)</f>
        <v>4.6936022200331058</v>
      </c>
      <c r="T36" s="4">
        <f>LN('per capita'!L44)</f>
        <v>8.8210487548660286</v>
      </c>
      <c r="U36" s="4">
        <f>LN('per capita'!M44)</f>
        <v>8.2276431784608928</v>
      </c>
      <c r="V36" s="4">
        <f>LN('per capita'!N44)</f>
        <v>7.9443107438623581</v>
      </c>
      <c r="W36" s="4">
        <f>LN('per capita'!O44)</f>
        <v>7.8816688923920211</v>
      </c>
      <c r="X36" s="4">
        <f>LN('per capita'!Q44)</f>
        <v>1.5686687113391657</v>
      </c>
      <c r="Y36" s="4">
        <f>LN('per capita'!R44)</f>
        <v>3.8544584391267298</v>
      </c>
      <c r="Z36" s="4">
        <f>LN('per capita'!S44)</f>
        <v>3.7489753994162816</v>
      </c>
      <c r="AA36" s="4">
        <f>LN('per capita'!P44)</f>
        <v>7.9147945612916546</v>
      </c>
      <c r="AB36" s="4">
        <f t="shared" si="3"/>
        <v>3.1866990284662648</v>
      </c>
      <c r="AC36">
        <f>LN('Date colectate'!AE44)</f>
        <v>0.36831691247265924</v>
      </c>
      <c r="AD36">
        <f>'Date colectate'!AD44/4</f>
        <v>0.125</v>
      </c>
    </row>
    <row r="37" spans="1:30" x14ac:dyDescent="0.25">
      <c r="A37" s="15">
        <v>40787</v>
      </c>
      <c r="B37" s="4">
        <f>LN('Date colectate'!B45)</f>
        <v>4.9582185618711252</v>
      </c>
      <c r="C37" s="4">
        <f>LN('Date colectate'!C45)</f>
        <v>5.115079389969714</v>
      </c>
      <c r="D37" s="4">
        <f>LN('Date colectate'!D45)</f>
        <v>5.0360885929012493</v>
      </c>
      <c r="E37" s="4">
        <f>LN('Date colectate'!E45)</f>
        <v>4.8120705277560889</v>
      </c>
      <c r="F37" s="4">
        <f>LN('per capita'!B45)</f>
        <v>8.3520787987803509</v>
      </c>
      <c r="G37" s="4">
        <f>LN('per capita'!E45)</f>
        <v>7.8144235650705758</v>
      </c>
      <c r="H37" s="4">
        <f>LOG('per capita'!D45)</f>
        <v>3.228948575030421</v>
      </c>
      <c r="I37" s="4">
        <f>LOG('per capita'!E45)</f>
        <v>3.3937610335648878</v>
      </c>
      <c r="J37" s="27">
        <f>'Date colectate'!L45/4</f>
        <v>1.5625</v>
      </c>
      <c r="K37">
        <f>LN('Date colectate'!N45)</f>
        <v>1.4718984984120389</v>
      </c>
      <c r="L37">
        <f>LN('per capita'!G45)</f>
        <v>1.1941137950448728</v>
      </c>
      <c r="M37">
        <f>LN('per capita'!H45)</f>
        <v>3.7652901098965592</v>
      </c>
      <c r="N37">
        <f>LN('per capita'!I45)</f>
        <v>3.6860134803238438</v>
      </c>
      <c r="O37">
        <f>LN('per capita'!F45)</f>
        <v>7.5619088437500288</v>
      </c>
      <c r="P37" s="27">
        <f t="shared" si="2"/>
        <v>2.6036902818789036</v>
      </c>
      <c r="Q37" s="27">
        <f t="shared" si="4"/>
        <v>-3.6431808915576749</v>
      </c>
      <c r="R37" s="27">
        <f>LN('Date colectate'!S45)</f>
        <v>4.7315384848028978</v>
      </c>
      <c r="S37" s="27">
        <f>LN('Date colectate'!T45)</f>
        <v>4.6970015946057</v>
      </c>
      <c r="T37" s="4">
        <f>LN('per capita'!L45)</f>
        <v>8.8201925664826533</v>
      </c>
      <c r="U37" s="4">
        <f>LN('per capita'!M45)</f>
        <v>8.2280085331799544</v>
      </c>
      <c r="V37" s="4">
        <f>LN('per capita'!N45)</f>
        <v>7.9521570303077391</v>
      </c>
      <c r="W37" s="4">
        <f>LN('per capita'!O45)</f>
        <v>7.8834270732572707</v>
      </c>
      <c r="X37" s="4">
        <f>LN('per capita'!Q45)</f>
        <v>1.5946396336418109</v>
      </c>
      <c r="Y37" s="4">
        <f>LN('per capita'!R45)</f>
        <v>3.8540410932317593</v>
      </c>
      <c r="Z37" s="4">
        <f>LN('per capita'!S45)</f>
        <v>3.7451165539264197</v>
      </c>
      <c r="AA37" s="4">
        <f>LN('per capita'!P45)</f>
        <v>7.9154400465109802</v>
      </c>
      <c r="AB37" s="4">
        <f t="shared" si="3"/>
        <v>3.1839015617080824</v>
      </c>
      <c r="AC37">
        <f>LN('Date colectate'!AE45)</f>
        <v>0.30032678998485968</v>
      </c>
      <c r="AD37">
        <f>'Date colectate'!AD45/4</f>
        <v>0.1875</v>
      </c>
    </row>
    <row r="38" spans="1:30" x14ac:dyDescent="0.25">
      <c r="A38" s="15">
        <v>40878</v>
      </c>
      <c r="B38" s="4">
        <f>LN('Date colectate'!B46)</f>
        <v>4.9712012248508488</v>
      </c>
      <c r="C38" s="4">
        <f>LN('Date colectate'!C46)</f>
        <v>5.1238806425975101</v>
      </c>
      <c r="D38" s="4">
        <f>LN('Date colectate'!D46)</f>
        <v>5.038957085600706</v>
      </c>
      <c r="E38" s="4">
        <f>LN('Date colectate'!E46)</f>
        <v>4.8186512050311476</v>
      </c>
      <c r="F38" s="4">
        <f>LN('per capita'!B46)</f>
        <v>8.3415795945233544</v>
      </c>
      <c r="G38" s="4">
        <f>LN('per capita'!E46)</f>
        <v>7.815030755790195</v>
      </c>
      <c r="H38" s="4">
        <f>LOG('per capita'!D46)</f>
        <v>3.2435414798799878</v>
      </c>
      <c r="I38" s="4">
        <f>LOG('per capita'!E46)</f>
        <v>3.3940247331438811</v>
      </c>
      <c r="J38" s="27">
        <f>'Date colectate'!L46/4</f>
        <v>1.5208333333333333</v>
      </c>
      <c r="K38">
        <f>LN('Date colectate'!N46)</f>
        <v>1.4640189995302886</v>
      </c>
      <c r="L38">
        <f>LN('per capita'!G46)</f>
        <v>1.222284672011569</v>
      </c>
      <c r="M38">
        <f>LN('per capita'!H46)</f>
        <v>3.777401775319325</v>
      </c>
      <c r="N38">
        <f>LN('per capita'!I46)</f>
        <v>3.6971508309366907</v>
      </c>
      <c r="O38">
        <f>LN('per capita'!F46)</f>
        <v>7.5489518531438744</v>
      </c>
      <c r="P38" s="27">
        <f t="shared" si="2"/>
        <v>2.5777506282930256</v>
      </c>
      <c r="Q38" s="27">
        <f t="shared" si="4"/>
        <v>-3.6598616430672215</v>
      </c>
      <c r="R38" s="27">
        <f>LN('Date colectate'!S46)</f>
        <v>4.7392639204687903</v>
      </c>
      <c r="S38" s="27">
        <f>LN('Date colectate'!T46)</f>
        <v>4.7006894348450494</v>
      </c>
      <c r="T38" s="4">
        <f>LN('per capita'!L46)</f>
        <v>8.815836026027533</v>
      </c>
      <c r="U38" s="4">
        <f>LN('per capita'!M46)</f>
        <v>8.2210362399313013</v>
      </c>
      <c r="V38" s="4">
        <f>LN('per capita'!N46)</f>
        <v>7.9522565329426147</v>
      </c>
      <c r="W38" s="4">
        <f>LN('per capita'!O46)</f>
        <v>7.8694383422526792</v>
      </c>
      <c r="X38" s="4">
        <f>LN('per capita'!Q46)</f>
        <v>1.6291682697760734</v>
      </c>
      <c r="Y38" s="4">
        <f>LN('per capita'!R46)</f>
        <v>3.8548669457152163</v>
      </c>
      <c r="Z38" s="4">
        <f>LN('per capita'!S46)</f>
        <v>3.7422060472389584</v>
      </c>
      <c r="AA38" s="4">
        <f>LN('per capita'!P46)</f>
        <v>7.917938388371855</v>
      </c>
      <c r="AB38" s="4">
        <f t="shared" si="3"/>
        <v>3.1786744679030647</v>
      </c>
      <c r="AC38">
        <f>LN('Date colectate'!AE46)</f>
        <v>0.25766091333977015</v>
      </c>
      <c r="AD38">
        <f>'Date colectate'!AD46/4</f>
        <v>0.125</v>
      </c>
    </row>
    <row r="39" spans="1:30" x14ac:dyDescent="0.25">
      <c r="A39" s="15">
        <v>40969</v>
      </c>
      <c r="B39" s="4">
        <f>LN('Date colectate'!B47)</f>
        <v>4.9864792042184964</v>
      </c>
      <c r="C39" s="4">
        <f>LN('Date colectate'!C47)</f>
        <v>5.1323218123528553</v>
      </c>
      <c r="D39" s="4">
        <f>LN('Date colectate'!D47)</f>
        <v>5.0573407470820344</v>
      </c>
      <c r="E39" s="4">
        <f>LN('Date colectate'!E47)</f>
        <v>4.868387932290168</v>
      </c>
      <c r="F39" s="4">
        <f>LN('per capita'!B47)</f>
        <v>8.3471054130546687</v>
      </c>
      <c r="G39" s="4">
        <f>LN('per capita'!E47)</f>
        <v>7.7606003106313928</v>
      </c>
      <c r="H39" s="4">
        <f>LOG('per capita'!D47)</f>
        <v>3.2284331571250964</v>
      </c>
      <c r="I39" s="4">
        <f>LOG('per capita'!E47)</f>
        <v>3.3703858911638758</v>
      </c>
      <c r="J39" s="27">
        <f>'Date colectate'!L47/4</f>
        <v>1.375</v>
      </c>
      <c r="K39">
        <f>LN('Date colectate'!N47)</f>
        <v>1.4775052411732748</v>
      </c>
      <c r="L39">
        <f>LN('per capita'!G47)</f>
        <v>1.1599235736408362</v>
      </c>
      <c r="M39">
        <f>LN('per capita'!H47)</f>
        <v>3.7872114460966184</v>
      </c>
      <c r="N39">
        <f>LN('per capita'!I47)</f>
        <v>3.7127998640185922</v>
      </c>
      <c r="O39">
        <f>LN('per capita'!F47)</f>
        <v>7.5639883993049262</v>
      </c>
      <c r="P39" s="27">
        <f t="shared" si="2"/>
        <v>2.5775091950864297</v>
      </c>
      <c r="Q39" s="27">
        <f t="shared" si="4"/>
        <v>-3.6548165711795804</v>
      </c>
      <c r="R39" s="27">
        <f>LN('Date colectate'!S47)</f>
        <v>4.7490107559637647</v>
      </c>
      <c r="S39" s="27">
        <f>LN('Date colectate'!T47)</f>
        <v>4.7038655387146537</v>
      </c>
      <c r="T39" s="4">
        <f>LN('per capita'!L47)</f>
        <v>8.8139549339461176</v>
      </c>
      <c r="U39" s="4">
        <f>LN('per capita'!M47)</f>
        <v>8.2199353207268882</v>
      </c>
      <c r="V39" s="4">
        <f>LN('per capita'!N47)</f>
        <v>7.962744725609241</v>
      </c>
      <c r="W39" s="4">
        <f>LN('per capita'!O47)</f>
        <v>7.8714759876103049</v>
      </c>
      <c r="X39" s="4">
        <f>LN('per capita'!Q47)</f>
        <v>1.6609302703542768</v>
      </c>
      <c r="Y39" s="4">
        <f>LN('per capita'!R47)</f>
        <v>3.8565221526162077</v>
      </c>
      <c r="Z39" s="4">
        <f>LN('per capita'!S47)</f>
        <v>3.7395470283137699</v>
      </c>
      <c r="AA39" s="4">
        <f>LN('per capita'!P47)</f>
        <v>7.9203275969663771</v>
      </c>
      <c r="AB39" s="4">
        <f t="shared" si="3"/>
        <v>3.1713168410026125</v>
      </c>
      <c r="AC39">
        <f>LN('Date colectate'!AE47)</f>
        <v>0.28938062908736234</v>
      </c>
      <c r="AD39">
        <f>'Date colectate'!AD47/4</f>
        <v>6.25E-2</v>
      </c>
    </row>
    <row r="40" spans="1:30" x14ac:dyDescent="0.25">
      <c r="A40" s="15">
        <v>41061</v>
      </c>
      <c r="B40" s="4">
        <f>LN('Date colectate'!B48)</f>
        <v>4.989411657644629</v>
      </c>
      <c r="C40" s="4">
        <f>LN('Date colectate'!C48)</f>
        <v>5.145795359712598</v>
      </c>
      <c r="D40" s="4">
        <f>LN('Date colectate'!D48)</f>
        <v>5.0350481927735897</v>
      </c>
      <c r="E40" s="4">
        <f>LN('Date colectate'!E48)</f>
        <v>4.8750599091801243</v>
      </c>
      <c r="F40" s="4">
        <f>LN('per capita'!B48)</f>
        <v>8.3645738159853291</v>
      </c>
      <c r="G40" s="4">
        <f>LN('per capita'!E48)</f>
        <v>7.8146227703659523</v>
      </c>
      <c r="H40" s="4">
        <f>LOG('per capita'!D48)</f>
        <v>3.2524744926115257</v>
      </c>
      <c r="I40" s="4">
        <f>LOG('per capita'!E48)</f>
        <v>3.3938475473254357</v>
      </c>
      <c r="J40" s="27">
        <f>'Date colectate'!L48/4</f>
        <v>1.3125</v>
      </c>
      <c r="K40">
        <f>LN('Date colectate'!N48)</f>
        <v>1.4931961883465383</v>
      </c>
      <c r="L40">
        <f>LN('per capita'!G48)</f>
        <v>1.1346457664565677</v>
      </c>
      <c r="M40">
        <f>LN('per capita'!H48)</f>
        <v>3.7820113439422709</v>
      </c>
      <c r="N40">
        <f>LN('per capita'!I48)</f>
        <v>3.7080515748269827</v>
      </c>
      <c r="O40">
        <f>LN('per capita'!F48)</f>
        <v>7.6044094398343924</v>
      </c>
      <c r="P40" s="27">
        <f t="shared" si="2"/>
        <v>2.6149977821897634</v>
      </c>
      <c r="Q40" s="27">
        <f t="shared" si="4"/>
        <v>-3.6525991713660595</v>
      </c>
      <c r="R40" s="27">
        <f>LN('Date colectate'!S48)</f>
        <v>4.7514326929663433</v>
      </c>
      <c r="S40" s="27">
        <f>LN('Date colectate'!T48)</f>
        <v>4.7066160493833218</v>
      </c>
      <c r="T40" s="4">
        <f>LN('per capita'!L48)</f>
        <v>8.8099842620983733</v>
      </c>
      <c r="U40" s="4">
        <f>LN('per capita'!M48)</f>
        <v>8.2148153733245302</v>
      </c>
      <c r="V40" s="4">
        <f>LN('per capita'!N48)</f>
        <v>7.9702372360874723</v>
      </c>
      <c r="W40" s="4">
        <f>LN('per capita'!O48)</f>
        <v>7.8693084712726771</v>
      </c>
      <c r="X40" s="4">
        <f>LN('per capita'!Q48)</f>
        <v>1.6954679146871094</v>
      </c>
      <c r="Y40" s="4">
        <f>LN('per capita'!R48)</f>
        <v>3.8581503975325853</v>
      </c>
      <c r="Z40" s="4">
        <f>LN('per capita'!S48)</f>
        <v>3.7376112488713935</v>
      </c>
      <c r="AA40" s="4">
        <f>LN('per capita'!P48)</f>
        <v>7.9230097314882082</v>
      </c>
      <c r="AB40" s="4">
        <f t="shared" si="3"/>
        <v>3.1715770385218649</v>
      </c>
      <c r="AC40">
        <f>LN('Date colectate'!AE48)</f>
        <v>0.23031775506221003</v>
      </c>
      <c r="AD40">
        <f>'Date colectate'!AD48/4</f>
        <v>6.25E-2</v>
      </c>
    </row>
    <row r="41" spans="1:30" x14ac:dyDescent="0.25">
      <c r="A41" s="15">
        <v>41153</v>
      </c>
      <c r="B41" s="4">
        <f>LN('Date colectate'!B49)</f>
        <v>5.0106352940962555</v>
      </c>
      <c r="C41" s="4">
        <f>LN('Date colectate'!C49)</f>
        <v>5.1668752185027866</v>
      </c>
      <c r="D41" s="4">
        <f>LN('Date colectate'!D49)</f>
        <v>5.0979133022033167</v>
      </c>
      <c r="E41" s="4">
        <f>LN('Date colectate'!E49)</f>
        <v>4.851897442599256</v>
      </c>
      <c r="F41" s="4">
        <f>LN('per capita'!B49)</f>
        <v>8.3528784609135869</v>
      </c>
      <c r="G41" s="4">
        <f>LN('per capita'!E49)</f>
        <v>7.81238012695687</v>
      </c>
      <c r="H41" s="4">
        <f>LOG('per capita'!D49)</f>
        <v>3.2290073948770215</v>
      </c>
      <c r="I41" s="4">
        <f>LOG('per capita'!E49)</f>
        <v>3.3928735796679943</v>
      </c>
      <c r="J41" s="27">
        <f>'Date colectate'!L49/4</f>
        <v>1.3125</v>
      </c>
      <c r="K41">
        <f>LN('Date colectate'!N49)</f>
        <v>1.5125524925903899</v>
      </c>
      <c r="L41">
        <f>LN('per capita'!G49)</f>
        <v>1.1380285225317635</v>
      </c>
      <c r="M41">
        <f>LN('per capita'!H49)</f>
        <v>3.7850413435881367</v>
      </c>
      <c r="N41">
        <f>LN('per capita'!I49)</f>
        <v>3.7110552706239361</v>
      </c>
      <c r="O41">
        <f>LN('per capita'!F49)</f>
        <v>7.6206423520648618</v>
      </c>
      <c r="P41" s="27">
        <f t="shared" si="2"/>
        <v>2.6100070579686063</v>
      </c>
      <c r="Q41" s="27">
        <f t="shared" si="4"/>
        <v>-3.6543227259123965</v>
      </c>
      <c r="R41" s="27">
        <f>LN('Date colectate'!S49)</f>
        <v>4.7572902340489245</v>
      </c>
      <c r="S41" s="27">
        <f>LN('Date colectate'!T49)</f>
        <v>4.7097554011781657</v>
      </c>
      <c r="T41" s="4">
        <f>LN('per capita'!L49)</f>
        <v>8.8076545919712927</v>
      </c>
      <c r="U41" s="4">
        <f>LN('per capita'!M49)</f>
        <v>8.2116933293777201</v>
      </c>
      <c r="V41" s="4">
        <f>LN('per capita'!N49)</f>
        <v>7.9772952426893511</v>
      </c>
      <c r="W41" s="4">
        <f>LN('per capita'!O49)</f>
        <v>7.8688048735936835</v>
      </c>
      <c r="X41" s="4">
        <f>LN('per capita'!Q49)</f>
        <v>1.7170929809301949</v>
      </c>
      <c r="Y41" s="4">
        <f>LN('per capita'!R49)</f>
        <v>3.8586486892449865</v>
      </c>
      <c r="Z41" s="4">
        <f>LN('per capita'!S49)</f>
        <v>3.7356353172629477</v>
      </c>
      <c r="AA41" s="4">
        <f>LN('per capita'!P49)</f>
        <v>7.9228173562090651</v>
      </c>
      <c r="AB41" s="4">
        <f t="shared" si="3"/>
        <v>3.1655271221601406</v>
      </c>
      <c r="AC41">
        <f>LN('Date colectate'!AE49)</f>
        <v>0.25696509978972037</v>
      </c>
      <c r="AD41">
        <f>'Date colectate'!AD49/4</f>
        <v>0</v>
      </c>
    </row>
    <row r="42" spans="1:30" x14ac:dyDescent="0.25">
      <c r="A42" s="15">
        <v>41244</v>
      </c>
      <c r="B42" s="4">
        <f>LN('Date colectate'!B50)</f>
        <v>5.0158218207835557</v>
      </c>
      <c r="C42" s="4">
        <f>LN('Date colectate'!C50)</f>
        <v>5.1747759079528617</v>
      </c>
      <c r="D42" s="4">
        <f>LN('Date colectate'!D50)</f>
        <v>5.1093638669560342</v>
      </c>
      <c r="E42" s="4">
        <f>LN('Date colectate'!E50)</f>
        <v>4.84788104279483</v>
      </c>
      <c r="F42" s="4">
        <f>LN('per capita'!B50)</f>
        <v>8.3593589657236755</v>
      </c>
      <c r="G42" s="4">
        <f>LN('per capita'!E50)</f>
        <v>7.8054343682483829</v>
      </c>
      <c r="H42" s="4">
        <f>LOG('per capita'!D50)</f>
        <v>3.2470228428979904</v>
      </c>
      <c r="I42" s="4">
        <f>LOG('per capita'!E50)</f>
        <v>3.3898570749882673</v>
      </c>
      <c r="J42" s="27">
        <f>'Date colectate'!L50/4</f>
        <v>1.3125</v>
      </c>
      <c r="K42">
        <f>LN('Date colectate'!N50)</f>
        <v>1.4916673766995925</v>
      </c>
      <c r="L42">
        <f>LN('per capita'!G50)</f>
        <v>1.1203004192381829</v>
      </c>
      <c r="M42">
        <f>LN('per capita'!H50)</f>
        <v>3.7888827221678669</v>
      </c>
      <c r="N42">
        <f>LN('per capita'!I50)</f>
        <v>3.7171313617441921</v>
      </c>
      <c r="O42">
        <f>LN('per capita'!F50)</f>
        <v>7.6412208422576038</v>
      </c>
      <c r="P42" s="27">
        <f t="shared" si="2"/>
        <v>2.6253990214740481</v>
      </c>
      <c r="Q42" s="27">
        <f t="shared" si="4"/>
        <v>-3.6831085312532692</v>
      </c>
      <c r="R42" s="27">
        <f>LN('Date colectate'!S50)</f>
        <v>4.7612333216196792</v>
      </c>
      <c r="S42" s="27">
        <f>LN('Date colectate'!T50)</f>
        <v>4.7130106240947383</v>
      </c>
      <c r="T42" s="4">
        <f>LN('per capita'!L50)</f>
        <v>8.8024967365254465</v>
      </c>
      <c r="U42" s="4">
        <f>LN('per capita'!M50)</f>
        <v>8.2054519644990904</v>
      </c>
      <c r="V42" s="4">
        <f>LN('per capita'!N50)</f>
        <v>7.9736434707834176</v>
      </c>
      <c r="W42" s="4">
        <f>LN('per capita'!O50)</f>
        <v>7.8610204124446241</v>
      </c>
      <c r="X42" s="4">
        <f>LN('per capita'!Q50)</f>
        <v>1.7420241750392291</v>
      </c>
      <c r="Y42" s="4">
        <f>LN('per capita'!R50)</f>
        <v>3.8577735274953024</v>
      </c>
      <c r="Z42" s="4">
        <f>LN('per capita'!S50)</f>
        <v>3.7313171086310897</v>
      </c>
      <c r="AA42" s="4">
        <f>LN('per capita'!P50)</f>
        <v>7.919348492866864</v>
      </c>
      <c r="AB42" s="4">
        <f t="shared" si="3"/>
        <v>3.1581151712471849</v>
      </c>
      <c r="AC42">
        <f>LN('Date colectate'!AE50)</f>
        <v>0.27717708780663336</v>
      </c>
      <c r="AD42">
        <f>'Date colectate'!AD50/4</f>
        <v>0</v>
      </c>
    </row>
    <row r="43" spans="1:30" x14ac:dyDescent="0.25">
      <c r="A43" s="15">
        <v>41334</v>
      </c>
      <c r="B43" s="4">
        <f>LN('Date colectate'!B51)</f>
        <v>5.0299803003600321</v>
      </c>
      <c r="C43" s="4">
        <f>LN('Date colectate'!C51)</f>
        <v>5.1813564928238893</v>
      </c>
      <c r="D43" s="4">
        <f>LN('Date colectate'!D51)</f>
        <v>5.0583709341966037</v>
      </c>
      <c r="E43" s="4">
        <f>LN('Date colectate'!E51)</f>
        <v>4.8015836504702643</v>
      </c>
      <c r="F43" s="4">
        <f>LN('per capita'!B51)</f>
        <v>8.3718324074763721</v>
      </c>
      <c r="G43" s="4">
        <f>LN('per capita'!E51)</f>
        <v>7.8342163590683933</v>
      </c>
      <c r="H43" s="4">
        <f>LOG('per capita'!D51)</f>
        <v>3.2726548420544561</v>
      </c>
      <c r="I43" s="4">
        <f>LOG('per capita'!E51)</f>
        <v>3.4023569347795881</v>
      </c>
      <c r="J43" s="27">
        <f>'Date colectate'!L51/4</f>
        <v>1.3125</v>
      </c>
      <c r="K43">
        <f>LN('Date colectate'!N51)</f>
        <v>1.4859813125068653</v>
      </c>
      <c r="L43">
        <f>LN('per capita'!G51)</f>
        <v>1.159017919966286</v>
      </c>
      <c r="M43">
        <f>LN('per capita'!H51)</f>
        <v>3.7872692011615041</v>
      </c>
      <c r="N43">
        <f>LN('per capita'!I51)</f>
        <v>3.7131786401456872</v>
      </c>
      <c r="O43">
        <f>LN('per capita'!F51)</f>
        <v>7.6619912430186004</v>
      </c>
      <c r="P43" s="27">
        <f t="shared" si="2"/>
        <v>2.6320109426585683</v>
      </c>
      <c r="Q43" s="27">
        <f t="shared" si="4"/>
        <v>-3.6953751803170238</v>
      </c>
      <c r="R43" s="27">
        <f>LN('Date colectate'!S51)</f>
        <v>4.7661829818357946</v>
      </c>
      <c r="S43" s="27">
        <f>LN('Date colectate'!T51)</f>
        <v>4.7173464217658791</v>
      </c>
      <c r="T43" s="4">
        <f>LN('per capita'!L51)</f>
        <v>8.7990433545088287</v>
      </c>
      <c r="U43" s="4">
        <f>LN('per capita'!M51)</f>
        <v>8.2025621481292088</v>
      </c>
      <c r="V43" s="4">
        <f>LN('per capita'!N51)</f>
        <v>7.9746873373917131</v>
      </c>
      <c r="W43" s="4">
        <f>LN('per capita'!O51)</f>
        <v>7.8633615500901204</v>
      </c>
      <c r="X43" s="4">
        <f>LN('per capita'!Q51)</f>
        <v>1.7592924898972169</v>
      </c>
      <c r="Y43" s="4">
        <f>LN('per capita'!R51)</f>
        <v>3.858130430610581</v>
      </c>
      <c r="Z43" s="4">
        <f>LN('per capita'!S51)</f>
        <v>3.7280057885987348</v>
      </c>
      <c r="AA43" s="4">
        <f>LN('per capita'!P51)</f>
        <v>7.9229277202500255</v>
      </c>
      <c r="AB43" s="4">
        <f t="shared" si="3"/>
        <v>3.1567447384142309</v>
      </c>
      <c r="AC43">
        <f>LN('Date colectate'!AE51)</f>
        <v>0.24725062665744285</v>
      </c>
      <c r="AD43">
        <f>'Date colectate'!AD51/4</f>
        <v>0</v>
      </c>
    </row>
    <row r="44" spans="1:30" x14ac:dyDescent="0.25">
      <c r="A44" s="15">
        <v>41426</v>
      </c>
      <c r="B44" s="4">
        <f>LN('Date colectate'!B52)</f>
        <v>5.0331792585311499</v>
      </c>
      <c r="C44" s="4">
        <f>LN('Date colectate'!C52)</f>
        <v>5.182923349911837</v>
      </c>
      <c r="D44" s="4">
        <f>LN('Date colectate'!D52)</f>
        <v>5.0450753674097939</v>
      </c>
      <c r="E44" s="4">
        <f>LN('Date colectate'!E52)</f>
        <v>4.7882914229526108</v>
      </c>
      <c r="F44" s="4">
        <f>LN('per capita'!B52)</f>
        <v>8.3877350388990717</v>
      </c>
      <c r="G44" s="4">
        <f>LN('per capita'!E52)</f>
        <v>7.8795783449010042</v>
      </c>
      <c r="H44" s="4">
        <f>LOG('per capita'!D52)</f>
        <v>3.3032431026830706</v>
      </c>
      <c r="I44" s="4">
        <f>LOG('per capita'!E52)</f>
        <v>3.4220573949148645</v>
      </c>
      <c r="J44" s="27">
        <f>'Date colectate'!L52/4</f>
        <v>1.3125</v>
      </c>
      <c r="K44">
        <f>LN('Date colectate'!N52)</f>
        <v>1.4952160283438038</v>
      </c>
      <c r="L44">
        <f>LN('per capita'!G52)</f>
        <v>1.2257092944649581</v>
      </c>
      <c r="M44">
        <f>LN('per capita'!H52)</f>
        <v>3.7879480110076846</v>
      </c>
      <c r="N44">
        <f>LN('per capita'!I52)</f>
        <v>3.707433956499</v>
      </c>
      <c r="O44">
        <f>LN('per capita'!F52)</f>
        <v>7.6210834883787451</v>
      </c>
      <c r="P44" s="27">
        <f t="shared" si="2"/>
        <v>2.5879042298475952</v>
      </c>
      <c r="Q44" s="27">
        <f t="shared" si="4"/>
        <v>-3.6877073215680332</v>
      </c>
      <c r="R44" s="27">
        <f>LN('Date colectate'!S52)</f>
        <v>4.76745908903181</v>
      </c>
      <c r="S44" s="27">
        <f>LN('Date colectate'!T52)</f>
        <v>4.7200690664646121</v>
      </c>
      <c r="T44" s="4">
        <f>LN('per capita'!L52)</f>
        <v>8.8034463765610766</v>
      </c>
      <c r="U44" s="4">
        <f>LN('per capita'!M52)</f>
        <v>8.2045757412363542</v>
      </c>
      <c r="V44" s="4">
        <f>LN('per capita'!N52)</f>
        <v>7.9858006144289426</v>
      </c>
      <c r="W44" s="4">
        <f>LN('per capita'!O52)</f>
        <v>7.8738077168391465</v>
      </c>
      <c r="X44" s="4">
        <f>LN('per capita'!Q52)</f>
        <v>1.7622675014619256</v>
      </c>
      <c r="Y44" s="4">
        <f>LN('per capita'!R52)</f>
        <v>3.8577426065277067</v>
      </c>
      <c r="Z44" s="4">
        <f>LN('per capita'!S52)</f>
        <v>3.7282914649950181</v>
      </c>
      <c r="AA44" s="4">
        <f>LN('per capita'!P52)</f>
        <v>7.9264346009683031</v>
      </c>
      <c r="AB44" s="4">
        <f t="shared" si="3"/>
        <v>3.1589755119364931</v>
      </c>
      <c r="AC44">
        <f>LN('Date colectate'!AE52)</f>
        <v>0.26849925303500699</v>
      </c>
      <c r="AD44">
        <f>'Date colectate'!AD52/4</f>
        <v>0</v>
      </c>
    </row>
    <row r="45" spans="1:30" x14ac:dyDescent="0.25">
      <c r="A45" s="15">
        <v>41518</v>
      </c>
      <c r="B45" s="4">
        <f>LN('Date colectate'!B53)</f>
        <v>5.0215752341345903</v>
      </c>
      <c r="C45" s="4">
        <f>LN('Date colectate'!C53)</f>
        <v>5.1959246647928072</v>
      </c>
      <c r="D45" s="4">
        <f>LN('Date colectate'!D53)</f>
        <v>5.0398704193645907</v>
      </c>
      <c r="E45" s="4">
        <f>LN('Date colectate'!E53)</f>
        <v>4.8125582691977664</v>
      </c>
      <c r="F45" s="4">
        <f>LN('per capita'!B53)</f>
        <v>8.3971752728533584</v>
      </c>
      <c r="G45" s="4">
        <f>LN('per capita'!E53)</f>
        <v>7.9063004076510364</v>
      </c>
      <c r="H45" s="4">
        <f>LOG('per capita'!D53)</f>
        <v>3.3205560772490834</v>
      </c>
      <c r="I45" s="4">
        <f>LOG('per capita'!E53)</f>
        <v>3.4336626393122756</v>
      </c>
      <c r="J45" s="27">
        <f>'Date colectate'!L53/4</f>
        <v>1.1666666666666667</v>
      </c>
      <c r="K45">
        <f>LN('Date colectate'!N53)</f>
        <v>1.4955970960103406</v>
      </c>
      <c r="L45">
        <f>LN('per capita'!G53)</f>
        <v>1.1652777503280645</v>
      </c>
      <c r="M45">
        <f>LN('per capita'!H53)</f>
        <v>3.783618284086617</v>
      </c>
      <c r="N45">
        <f>LN('per capita'!I53)</f>
        <v>3.7074078144435401</v>
      </c>
      <c r="O45">
        <f>LN('per capita'!F53)</f>
        <v>7.6494341346255919</v>
      </c>
      <c r="P45" s="27">
        <f t="shared" si="2"/>
        <v>2.6278589004910016</v>
      </c>
      <c r="Q45" s="27">
        <f t="shared" si="4"/>
        <v>-3.7003275687824666</v>
      </c>
      <c r="R45" s="27">
        <f>LN('Date colectate'!S53)</f>
        <v>4.7682239724243889</v>
      </c>
      <c r="S45" s="27">
        <f>LN('Date colectate'!T53)</f>
        <v>4.7215388886135372</v>
      </c>
      <c r="T45" s="4">
        <f>LN('per capita'!L53)</f>
        <v>8.8062435286060516</v>
      </c>
      <c r="U45" s="4">
        <f>LN('per capita'!M53)</f>
        <v>8.2062887768152653</v>
      </c>
      <c r="V45" s="4">
        <f>LN('per capita'!N53)</f>
        <v>7.9945376362626979</v>
      </c>
      <c r="W45" s="4">
        <f>LN('per capita'!O53)</f>
        <v>7.8868771242252205</v>
      </c>
      <c r="X45" s="4">
        <f>LN('per capita'!Q53)</f>
        <v>1.7587862417669333</v>
      </c>
      <c r="Y45" s="4">
        <f>LN('per capita'!R53)</f>
        <v>3.8557764303247435</v>
      </c>
      <c r="Z45" s="4">
        <f>LN('per capita'!S53)</f>
        <v>3.7270173898458814</v>
      </c>
      <c r="AA45" s="4">
        <f>LN('per capita'!P53)</f>
        <v>7.9298159635778118</v>
      </c>
      <c r="AB45" s="4">
        <f t="shared" si="3"/>
        <v>3.1615919911534229</v>
      </c>
      <c r="AC45">
        <f>LN('Date colectate'!AE53)</f>
        <v>0.30047489425053325</v>
      </c>
      <c r="AD45">
        <f>'Date colectate'!AD53/4</f>
        <v>0</v>
      </c>
    </row>
    <row r="46" spans="1:30" x14ac:dyDescent="0.25">
      <c r="A46" s="15">
        <v>41609</v>
      </c>
      <c r="B46" s="4">
        <f>LN('Date colectate'!B54)</f>
        <v>5.0289335223776312</v>
      </c>
      <c r="C46" s="4">
        <f>LN('Date colectate'!C54)</f>
        <v>5.2027146439572434</v>
      </c>
      <c r="D46" s="4">
        <f>LN('Date colectate'!D54)</f>
        <v>5.0412356249559256</v>
      </c>
      <c r="E46" s="4">
        <f>LN('Date colectate'!E54)</f>
        <v>4.8027087085869065</v>
      </c>
      <c r="F46" s="4">
        <f>LN('per capita'!B54)</f>
        <v>8.4117125450576218</v>
      </c>
      <c r="G46" s="4">
        <f>LN('per capita'!E54)</f>
        <v>7.9132542167216897</v>
      </c>
      <c r="H46" s="4">
        <f>LOG('per capita'!D54)</f>
        <v>3.3375111957303325</v>
      </c>
      <c r="I46" s="4">
        <f>LOG('per capita'!E54)</f>
        <v>3.4366826402198689</v>
      </c>
      <c r="J46" s="27">
        <f>'Date colectate'!L54/4</f>
        <v>1.0208333333333333</v>
      </c>
      <c r="K46">
        <f>LN('Date colectate'!N54)</f>
        <v>1.4976120972518436</v>
      </c>
      <c r="L46">
        <f>LN('per capita'!G54)</f>
        <v>1.1792206562970773</v>
      </c>
      <c r="M46">
        <f>LN('per capita'!H54)</f>
        <v>3.7914374638194266</v>
      </c>
      <c r="N46">
        <f>LN('per capita'!I54)</f>
        <v>3.7148691664095259</v>
      </c>
      <c r="O46">
        <f>LN('per capita'!F54)</f>
        <v>7.6511673941103142</v>
      </c>
      <c r="P46" s="27">
        <f t="shared" si="2"/>
        <v>2.622233871732683</v>
      </c>
      <c r="Q46" s="27">
        <f t="shared" si="4"/>
        <v>-3.7051025467053997</v>
      </c>
      <c r="R46" s="27">
        <f>LN('Date colectate'!S54)</f>
        <v>4.7696671578694936</v>
      </c>
      <c r="S46" s="27">
        <f>LN('Date colectate'!T54)</f>
        <v>4.723246511963997</v>
      </c>
      <c r="T46" s="4">
        <f>LN('per capita'!L54)</f>
        <v>8.8079054203468843</v>
      </c>
      <c r="U46" s="4">
        <f>LN('per capita'!M54)</f>
        <v>8.2063843263680027</v>
      </c>
      <c r="V46" s="4">
        <f>LN('per capita'!N54)</f>
        <v>8.0046661951262852</v>
      </c>
      <c r="W46" s="4">
        <f>LN('per capita'!O54)</f>
        <v>7.8922455307392667</v>
      </c>
      <c r="X46" s="4">
        <f>LN('per capita'!Q54)</f>
        <v>1.7472131479031852</v>
      </c>
      <c r="Y46" s="4">
        <f>LN('per capita'!R54)</f>
        <v>3.854551104579393</v>
      </c>
      <c r="Z46" s="4">
        <f>LN('per capita'!S54)</f>
        <v>3.7268465075920081</v>
      </c>
      <c r="AA46" s="4">
        <f>LN('per capita'!P54)</f>
        <v>7.9332375794416663</v>
      </c>
      <c r="AB46" s="4">
        <f t="shared" si="3"/>
        <v>3.1635704215721727</v>
      </c>
      <c r="AC46">
        <f>LN('Date colectate'!AE54)</f>
        <v>0.32143111249815493</v>
      </c>
      <c r="AD46">
        <f>'Date colectate'!AD54/4</f>
        <v>0</v>
      </c>
    </row>
    <row r="47" spans="1:30" x14ac:dyDescent="0.25">
      <c r="A47" s="15">
        <v>41699</v>
      </c>
      <c r="B47" s="4">
        <f>LN('Date colectate'!B55)</f>
        <v>5.0427797474228226</v>
      </c>
      <c r="C47" s="4">
        <f>LN('Date colectate'!C55)</f>
        <v>5.1992978155248855</v>
      </c>
      <c r="D47" s="4">
        <f>LN('Date colectate'!D55)</f>
        <v>5.0568825452615753</v>
      </c>
      <c r="E47" s="4">
        <f>LN('Date colectate'!E55)</f>
        <v>4.8039390741606462</v>
      </c>
      <c r="F47" s="4">
        <f>LN('per capita'!B55)</f>
        <v>8.414307589397394</v>
      </c>
      <c r="G47" s="4">
        <f>LN('per capita'!E55)</f>
        <v>7.9425190384591566</v>
      </c>
      <c r="H47" s="4">
        <f>LOG('per capita'!D55)</f>
        <v>3.3341183239063947</v>
      </c>
      <c r="I47" s="4">
        <f>LOG('per capita'!E55)</f>
        <v>3.4493921908143332</v>
      </c>
      <c r="J47" s="27">
        <f>'Date colectate'!L55/4</f>
        <v>0.89583333333333337</v>
      </c>
      <c r="K47">
        <f>LN('Date colectate'!N55)</f>
        <v>1.4949693777455466</v>
      </c>
      <c r="L47">
        <f>LN('per capita'!G55)</f>
        <v>1.1639353428233583</v>
      </c>
      <c r="M47">
        <f>LN('per capita'!H55)</f>
        <v>3.7997457345807026</v>
      </c>
      <c r="N47">
        <f>LN('per capita'!I55)</f>
        <v>3.7262328183064866</v>
      </c>
      <c r="O47">
        <f>LN('per capita'!F55)</f>
        <v>7.6807116307137218</v>
      </c>
      <c r="P47" s="27">
        <f t="shared" si="2"/>
        <v>2.6379318832908991</v>
      </c>
      <c r="Q47" s="27">
        <f t="shared" si="4"/>
        <v>-3.7043284377793388</v>
      </c>
      <c r="R47" s="27">
        <f>LN('Date colectate'!S55)</f>
        <v>4.7708541016290225</v>
      </c>
      <c r="S47" s="27">
        <f>LN('Date colectate'!T55)</f>
        <v>4.7267238815406678</v>
      </c>
      <c r="T47" s="4">
        <f>LN('per capita'!L55)</f>
        <v>8.8058811570228137</v>
      </c>
      <c r="U47" s="4">
        <f>LN('per capita'!M55)</f>
        <v>8.2007697302772318</v>
      </c>
      <c r="V47" s="4">
        <f>LN('per capita'!N55)</f>
        <v>8.0076601709681157</v>
      </c>
      <c r="W47" s="4">
        <f>LN('per capita'!O55)</f>
        <v>7.898291649575266</v>
      </c>
      <c r="X47" s="4">
        <f>LN('per capita'!Q55)</f>
        <v>1.7374357853036428</v>
      </c>
      <c r="Y47" s="4">
        <f>LN('per capita'!R55)</f>
        <v>3.8494471380165112</v>
      </c>
      <c r="Z47" s="4">
        <f>LN('per capita'!S55)</f>
        <v>3.7218857393329863</v>
      </c>
      <c r="AA47" s="4">
        <f>LN('per capita'!P55)</f>
        <v>7.9325372958601514</v>
      </c>
      <c r="AB47" s="4">
        <f t="shared" si="3"/>
        <v>3.161683194231129</v>
      </c>
      <c r="AC47">
        <f>LN('Date colectate'!AE55)</f>
        <v>0.32121355566057325</v>
      </c>
      <c r="AD47">
        <f>'Date colectate'!AD55/4</f>
        <v>0</v>
      </c>
    </row>
    <row r="48" spans="1:30" x14ac:dyDescent="0.25">
      <c r="A48" s="15">
        <v>41791</v>
      </c>
      <c r="B48" s="4">
        <f>LN('Date colectate'!B56)</f>
        <v>5.0424569064192122</v>
      </c>
      <c r="C48" s="4">
        <f>LN('Date colectate'!C56)</f>
        <v>5.2192308682272524</v>
      </c>
      <c r="D48" s="4">
        <f>LN('Date colectate'!D56)</f>
        <v>5.0438250369405733</v>
      </c>
      <c r="E48" s="4">
        <f>LN('Date colectate'!E56)</f>
        <v>4.8148474727919011</v>
      </c>
      <c r="F48" s="4">
        <f>LN('per capita'!B56)</f>
        <v>8.4156465229138817</v>
      </c>
      <c r="G48" s="4">
        <f>LN('per capita'!E56)</f>
        <v>7.9162130317665254</v>
      </c>
      <c r="H48" s="4">
        <f>LOG('per capita'!D56)</f>
        <v>3.3338086183158215</v>
      </c>
      <c r="I48" s="4">
        <f>LOG('per capita'!E56)</f>
        <v>3.4379676372668135</v>
      </c>
      <c r="J48" s="27">
        <f>'Date colectate'!L56/4</f>
        <v>0.875</v>
      </c>
      <c r="K48">
        <f>LN('Date colectate'!N56)</f>
        <v>1.4777334214366722</v>
      </c>
      <c r="L48">
        <f>LN('per capita'!G56)</f>
        <v>1.152920282592681</v>
      </c>
      <c r="M48">
        <f>LN('per capita'!H56)</f>
        <v>3.7892614493791621</v>
      </c>
      <c r="N48">
        <f>LN('per capita'!I56)</f>
        <v>3.7151883465526399</v>
      </c>
      <c r="O48">
        <f>LN('per capita'!F56)</f>
        <v>7.7153844897936272</v>
      </c>
      <c r="P48" s="27">
        <f t="shared" si="2"/>
        <v>2.6729275833744151</v>
      </c>
      <c r="Q48" s="27">
        <f t="shared" si="4"/>
        <v>-3.7414974467905804</v>
      </c>
      <c r="R48" s="27">
        <f>LN('Date colectate'!S56)</f>
        <v>4.772378104971998</v>
      </c>
      <c r="S48" s="27">
        <f>LN('Date colectate'!T56)</f>
        <v>4.7273612696873517</v>
      </c>
      <c r="T48" s="4">
        <f>LN('per capita'!L56)</f>
        <v>8.8067612011790892</v>
      </c>
      <c r="U48" s="4">
        <f>LN('per capita'!M56)</f>
        <v>8.2031000924353403</v>
      </c>
      <c r="V48" s="4">
        <f>LN('per capita'!N56)</f>
        <v>8.0175450080351176</v>
      </c>
      <c r="W48" s="4">
        <f>LN('per capita'!O56)</f>
        <v>7.9113154548593654</v>
      </c>
      <c r="X48" s="4">
        <f>LN('per capita'!Q56)</f>
        <v>1.7170582311464726</v>
      </c>
      <c r="Y48" s="4">
        <f>LN('per capita'!R56)</f>
        <v>3.8480919341352013</v>
      </c>
      <c r="Z48" s="4">
        <f>LN('per capita'!S56)</f>
        <v>3.7238178052994031</v>
      </c>
      <c r="AA48" s="4">
        <f>LN('per capita'!P56)</f>
        <v>7.9379870973780609</v>
      </c>
      <c r="AB48" s="4">
        <f t="shared" si="3"/>
        <v>3.1656089924060629</v>
      </c>
      <c r="AC48">
        <f>LN('Date colectate'!AE56)</f>
        <v>0.31174033754485175</v>
      </c>
      <c r="AD48">
        <f>'Date colectate'!AD56/4</f>
        <v>0</v>
      </c>
    </row>
    <row r="49" spans="1:30" x14ac:dyDescent="0.25">
      <c r="A49" s="15">
        <v>41883</v>
      </c>
      <c r="B49" s="4">
        <f>LN('Date colectate'!B57)</f>
        <v>5.0398704193645907</v>
      </c>
      <c r="C49" s="4">
        <f>LN('Date colectate'!C57)</f>
        <v>5.2084309515035132</v>
      </c>
      <c r="D49" s="4">
        <f>LN('Date colectate'!D57)</f>
        <v>5.0470572225080002</v>
      </c>
      <c r="E49" s="4">
        <f>LN('Date colectate'!E57)</f>
        <v>4.7837095994865857</v>
      </c>
      <c r="F49" s="4">
        <f>LN('per capita'!B57)</f>
        <v>8.4339297867094611</v>
      </c>
      <c r="G49" s="4">
        <f>LN('per capita'!E57)</f>
        <v>7.9913472128281979</v>
      </c>
      <c r="H49" s="4">
        <f>LOG('per capita'!D57)</f>
        <v>3.3533496191973278</v>
      </c>
      <c r="I49" s="4">
        <f>LOG('per capita'!E57)</f>
        <v>3.4705979975042176</v>
      </c>
      <c r="J49" s="27">
        <f>'Date colectate'!L57/4</f>
        <v>0.83333333333333337</v>
      </c>
      <c r="K49">
        <f>LN('Date colectate'!N57)</f>
        <v>1.4839200399043304</v>
      </c>
      <c r="L49">
        <f>LN('per capita'!G57)</f>
        <v>1.1436205333191063</v>
      </c>
      <c r="M49">
        <f>LN('per capita'!H57)</f>
        <v>3.7992259000730684</v>
      </c>
      <c r="N49">
        <f>LN('per capita'!I57)</f>
        <v>3.7257748786543825</v>
      </c>
      <c r="O49">
        <f>LN('per capita'!F57)</f>
        <v>7.7560786854477577</v>
      </c>
      <c r="P49" s="27">
        <f t="shared" si="2"/>
        <v>2.716208266083167</v>
      </c>
      <c r="Q49" s="27">
        <f t="shared" si="4"/>
        <v>-3.7245109115991828</v>
      </c>
      <c r="R49" s="27">
        <f>LN('Date colectate'!S57)</f>
        <v>4.7713623608521623</v>
      </c>
      <c r="S49" s="27">
        <f>LN('Date colectate'!T57)</f>
        <v>4.7300832976868881</v>
      </c>
      <c r="T49" s="4">
        <f>LN('per capita'!L57)</f>
        <v>8.8103577559399771</v>
      </c>
      <c r="U49" s="4">
        <f>LN('per capita'!M57)</f>
        <v>8.206672463033172</v>
      </c>
      <c r="V49" s="4">
        <f>LN('per capita'!N57)</f>
        <v>8.0347640397999704</v>
      </c>
      <c r="W49" s="4">
        <f>LN('per capita'!O57)</f>
        <v>7.9266056925199386</v>
      </c>
      <c r="X49" s="4">
        <f>LN('per capita'!Q57)</f>
        <v>1.7081531097215845</v>
      </c>
      <c r="Y49" s="4">
        <f>LN('per capita'!R57)</f>
        <v>3.8480634497940995</v>
      </c>
      <c r="Z49" s="4">
        <f>LN('per capita'!S57)</f>
        <v>3.7247808614947635</v>
      </c>
      <c r="AA49" s="4">
        <f>LN('per capita'!P57)</f>
        <v>7.943675730821095</v>
      </c>
      <c r="AB49" s="4">
        <f t="shared" si="3"/>
        <v>3.1723133699689328</v>
      </c>
      <c r="AC49">
        <f>LN('Date colectate'!AE57)</f>
        <v>0.22976160361578515</v>
      </c>
      <c r="AD49">
        <f>'Date colectate'!AD57/4</f>
        <v>-2.5000000000000001E-2</v>
      </c>
    </row>
    <row r="50" spans="1:30" x14ac:dyDescent="0.25">
      <c r="A50" s="15">
        <v>41974</v>
      </c>
      <c r="B50" s="4">
        <f>LN('Date colectate'!B58)</f>
        <v>5.0392227509481682</v>
      </c>
      <c r="C50" s="4">
        <f>LN('Date colectate'!C58)</f>
        <v>5.2111350658608746</v>
      </c>
      <c r="D50" s="4">
        <f>LN('Date colectate'!D58)</f>
        <v>5.0446372851721764</v>
      </c>
      <c r="E50" s="4">
        <f>LN('Date colectate'!E58)</f>
        <v>4.8041931610679312</v>
      </c>
      <c r="F50" s="4">
        <f>LN('per capita'!B58)</f>
        <v>8.4434481698894022</v>
      </c>
      <c r="G50" s="4">
        <f>LN('per capita'!E58)</f>
        <v>7.9949713729745913</v>
      </c>
      <c r="H50" s="4">
        <f>LOG('per capita'!D58)</f>
        <v>3.3614856765343095</v>
      </c>
      <c r="I50" s="4">
        <f>LOG('per capita'!E58)</f>
        <v>3.4721719502573301</v>
      </c>
      <c r="J50" s="27">
        <f>'Date colectate'!L58/4</f>
        <v>0.70833333333333337</v>
      </c>
      <c r="K50">
        <f>LN('Date colectate'!N58)</f>
        <v>1.500247851195736</v>
      </c>
      <c r="L50">
        <f>LN('per capita'!G58)</f>
        <v>1.1323573410403958</v>
      </c>
      <c r="M50">
        <f>LN('per capita'!H58)</f>
        <v>3.7987761586667919</v>
      </c>
      <c r="N50">
        <f>LN('per capita'!I58)</f>
        <v>3.7261377453048716</v>
      </c>
      <c r="O50">
        <f>LN('per capita'!F58)</f>
        <v>7.7903621553526623</v>
      </c>
      <c r="P50" s="27">
        <f t="shared" si="2"/>
        <v>2.7511394044044941</v>
      </c>
      <c r="Q50" s="27">
        <f t="shared" si="4"/>
        <v>-3.7108872146651386</v>
      </c>
      <c r="R50" s="27">
        <f>LN('Date colectate'!S58)</f>
        <v>4.7680540488895709</v>
      </c>
      <c r="S50" s="27">
        <f>LN('Date colectate'!T58)</f>
        <v>4.7336249643847186</v>
      </c>
      <c r="T50" s="4">
        <f>LN('per capita'!L58)</f>
        <v>8.8142809333078613</v>
      </c>
      <c r="U50" s="4">
        <f>LN('per capita'!M58)</f>
        <v>8.2106607009396164</v>
      </c>
      <c r="V50" s="4">
        <f>LN('per capita'!N58)</f>
        <v>8.0468142020008422</v>
      </c>
      <c r="W50" s="4">
        <f>LN('per capita'!O58)</f>
        <v>7.9360148256973453</v>
      </c>
      <c r="X50" s="4">
        <f>LN('per capita'!Q58)</f>
        <v>1.7038062092705222</v>
      </c>
      <c r="Y50" s="4">
        <f>LN('per capita'!R58)</f>
        <v>3.8495998017325932</v>
      </c>
      <c r="Z50" s="4">
        <f>LN('per capita'!S58)</f>
        <v>3.7264546438245501</v>
      </c>
      <c r="AA50" s="4">
        <f>LN('per capita'!P58)</f>
        <v>7.9478648195693404</v>
      </c>
      <c r="AB50" s="4">
        <f t="shared" si="3"/>
        <v>3.1798107706797696</v>
      </c>
      <c r="AC50">
        <f>LN('Date colectate'!AE58)</f>
        <v>0.19400306156779248</v>
      </c>
      <c r="AD50">
        <f>'Date colectate'!AD58/4</f>
        <v>-0.05</v>
      </c>
    </row>
    <row r="51" spans="1:30" x14ac:dyDescent="0.25">
      <c r="A51" s="15">
        <v>42064</v>
      </c>
      <c r="B51" s="4">
        <f>LN('Date colectate'!B59)</f>
        <v>5.0503046245544621</v>
      </c>
      <c r="C51" s="4">
        <f>LN('Date colectate'!C59)</f>
        <v>5.2308679461844942</v>
      </c>
      <c r="D51" s="4">
        <f>LN('Date colectate'!D59)</f>
        <v>5.0472436235858096</v>
      </c>
      <c r="E51" s="4">
        <f>LN('Date colectate'!E59)</f>
        <v>4.7696501913190481</v>
      </c>
      <c r="F51" s="4">
        <f>LN('per capita'!B59)</f>
        <v>8.4584308718427863</v>
      </c>
      <c r="G51" s="4">
        <f>LN('per capita'!E59)</f>
        <v>8.041701066546171</v>
      </c>
      <c r="H51" s="4">
        <f>LOG('per capita'!D59)</f>
        <v>3.3667909221734549</v>
      </c>
      <c r="I51" s="4">
        <f>LOG('per capita'!E59)</f>
        <v>3.4924663983164965</v>
      </c>
      <c r="J51" s="27">
        <f>'Date colectate'!L59/4</f>
        <v>0.58333333333333337</v>
      </c>
      <c r="K51">
        <f>LN('Date colectate'!N59)</f>
        <v>1.4838293369564224</v>
      </c>
      <c r="L51">
        <f>LN('per capita'!G59)</f>
        <v>1.1646947325954937</v>
      </c>
      <c r="M51">
        <f>LN('per capita'!H59)</f>
        <v>3.7911136633390297</v>
      </c>
      <c r="N51">
        <f>LN('per capita'!I59)</f>
        <v>3.7168833894668163</v>
      </c>
      <c r="O51">
        <f>LN('per capita'!F59)</f>
        <v>7.7860606667725714</v>
      </c>
      <c r="P51" s="27">
        <f t="shared" si="2"/>
        <v>2.7357560422181093</v>
      </c>
      <c r="Q51" s="27">
        <f t="shared" si="4"/>
        <v>-3.7470386092280719</v>
      </c>
      <c r="R51" s="27">
        <f>LN('Date colectate'!S59)</f>
        <v>4.7700912281018786</v>
      </c>
      <c r="S51" s="27">
        <f>LN('Date colectate'!T59)</f>
        <v>4.7386865785001131</v>
      </c>
      <c r="T51" s="4">
        <f>LN('per capita'!L59)</f>
        <v>8.8126243270924114</v>
      </c>
      <c r="U51" s="4">
        <f>LN('per capita'!M59)</f>
        <v>8.2055282403866467</v>
      </c>
      <c r="V51" s="4">
        <f>LN('per capita'!N59)</f>
        <v>8.0616424432771261</v>
      </c>
      <c r="W51" s="4">
        <f>LN('per capita'!O59)</f>
        <v>7.954596802756793</v>
      </c>
      <c r="X51" s="4">
        <f>LN('per capita'!Q59)</f>
        <v>1.6719297352879374</v>
      </c>
      <c r="Y51" s="4">
        <f>LN('per capita'!R59)</f>
        <v>3.838958687345134</v>
      </c>
      <c r="Z51" s="4">
        <f>LN('per capita'!S59)</f>
        <v>3.7192860530973455</v>
      </c>
      <c r="AA51" s="4">
        <f>LN('per capita'!P59)</f>
        <v>7.946813369773583</v>
      </c>
      <c r="AB51" s="4">
        <f t="shared" si="3"/>
        <v>3.1767221416717044</v>
      </c>
      <c r="AC51">
        <f>LN('Date colectate'!AE59)</f>
        <v>7.3157520617726499E-2</v>
      </c>
      <c r="AD51">
        <f>'Date colectate'!AD59/4</f>
        <v>-0.05</v>
      </c>
    </row>
    <row r="52" spans="1:30" x14ac:dyDescent="0.25">
      <c r="A52" s="15">
        <v>42156</v>
      </c>
      <c r="B52" s="4">
        <f>LN('Date colectate'!B60)</f>
        <v>5.0333096111351283</v>
      </c>
      <c r="C52" s="4">
        <f>LN('Date colectate'!C60)</f>
        <v>5.2241001576589694</v>
      </c>
      <c r="D52" s="4">
        <f>LN('Date colectate'!D60)</f>
        <v>5.0638031637026133</v>
      </c>
      <c r="E52" s="4">
        <f>LN('Date colectate'!E60)</f>
        <v>4.8013124617993581</v>
      </c>
      <c r="F52" s="4">
        <f>LN('per capita'!B60)</f>
        <v>8.4560429111526982</v>
      </c>
      <c r="G52" s="4">
        <f>LN('per capita'!E60)</f>
        <v>8.0131898430866233</v>
      </c>
      <c r="H52" s="4">
        <f>LOG('per capita'!D60)</f>
        <v>3.3657097053642637</v>
      </c>
      <c r="I52" s="4">
        <f>LOG('per capita'!E60)</f>
        <v>3.4800841312957047</v>
      </c>
      <c r="J52" s="27">
        <f>'Date colectate'!L60/4</f>
        <v>0.45833333333333331</v>
      </c>
      <c r="K52">
        <f>LN('Date colectate'!N60)</f>
        <v>1.4979475364007373</v>
      </c>
      <c r="L52">
        <f>LN('per capita'!G60)</f>
        <v>1.1599740314605564</v>
      </c>
      <c r="M52">
        <f>LN('per capita'!H60)</f>
        <v>3.7968884628329134</v>
      </c>
      <c r="N52">
        <f>LN('per capita'!I60)</f>
        <v>3.7231017841922611</v>
      </c>
      <c r="O52">
        <f>LN('per capita'!F60)</f>
        <v>7.759576248589271</v>
      </c>
      <c r="P52" s="27">
        <f t="shared" si="2"/>
        <v>2.7262666374541427</v>
      </c>
      <c r="Q52" s="27">
        <f t="shared" si="4"/>
        <v>-3.7261526212582323</v>
      </c>
      <c r="R52" s="27">
        <f>LN('Date colectate'!S60)</f>
        <v>4.7745753508488189</v>
      </c>
      <c r="S52" s="27">
        <f>LN('Date colectate'!T60)</f>
        <v>4.7420322756778077</v>
      </c>
      <c r="T52" s="4">
        <f>LN('per capita'!L60)</f>
        <v>8.815365474103011</v>
      </c>
      <c r="U52" s="4">
        <f>LN('per capita'!M60)</f>
        <v>8.2093897906349422</v>
      </c>
      <c r="V52" s="4">
        <f>LN('per capita'!N60)</f>
        <v>8.0747653896589995</v>
      </c>
      <c r="W52" s="4">
        <f>LN('per capita'!O60)</f>
        <v>7.9625905980509781</v>
      </c>
      <c r="X52" s="4">
        <f>LN('per capita'!Q60)</f>
        <v>1.6559795442967407</v>
      </c>
      <c r="Y52" s="4">
        <f>LN('per capita'!R60)</f>
        <v>3.838419965783435</v>
      </c>
      <c r="Z52" s="4">
        <f>LN('per capita'!S60)</f>
        <v>3.7203191752531954</v>
      </c>
      <c r="AA52" s="4">
        <f>LN('per capita'!P60)</f>
        <v>7.9558910011417003</v>
      </c>
      <c r="AB52" s="4">
        <f t="shared" si="3"/>
        <v>3.1813156502928814</v>
      </c>
      <c r="AC52">
        <f>LN('Date colectate'!AE60)</f>
        <v>0.11234605983153843</v>
      </c>
      <c r="AD52">
        <f>'Date colectate'!AD60/4</f>
        <v>-0.05</v>
      </c>
    </row>
    <row r="53" spans="1:30" x14ac:dyDescent="0.25">
      <c r="A53" s="15">
        <v>42248</v>
      </c>
      <c r="B53" s="4">
        <f>LN('Date colectate'!B61)</f>
        <v>5.0246696830600586</v>
      </c>
      <c r="C53" s="4">
        <f>LN('Date colectate'!C61)</f>
        <v>5.2423605834018403</v>
      </c>
      <c r="D53" s="4">
        <f>LN('Date colectate'!D61)</f>
        <v>5.0661267638009422</v>
      </c>
      <c r="E53" s="4">
        <f>LN('Date colectate'!E61)</f>
        <v>4.7935814958718153</v>
      </c>
      <c r="F53" s="4">
        <f>LN('per capita'!B61)</f>
        <v>8.4772993455100867</v>
      </c>
      <c r="G53" s="4">
        <f>LN('per capita'!E61)</f>
        <v>8.0535458024101203</v>
      </c>
      <c r="H53" s="4">
        <f>LOG('per capita'!D61)</f>
        <v>3.3708617914942174</v>
      </c>
      <c r="I53" s="4">
        <f>LOG('per capita'!E61)</f>
        <v>3.4976105017418115</v>
      </c>
      <c r="J53" s="27">
        <f>'Date colectate'!L61/4</f>
        <v>0.4375</v>
      </c>
      <c r="K53">
        <f>LN('Date colectate'!N61)</f>
        <v>1.485596562193753</v>
      </c>
      <c r="L53">
        <f>LN('per capita'!G61)</f>
        <v>1.1468888828141282</v>
      </c>
      <c r="M53">
        <f>LN('per capita'!H61)</f>
        <v>3.8039831145446361</v>
      </c>
      <c r="N53">
        <f>LN('per capita'!I61)</f>
        <v>3.7310073761668674</v>
      </c>
      <c r="O53">
        <f>LN('per capita'!F61)</f>
        <v>7.8507138861658019</v>
      </c>
      <c r="P53" s="27">
        <f t="shared" si="2"/>
        <v>2.8260442031057433</v>
      </c>
      <c r="Q53" s="27">
        <f t="shared" si="4"/>
        <v>-3.7567640212080873</v>
      </c>
      <c r="R53" s="27">
        <f>LN('Date colectate'!S61)</f>
        <v>4.770515118574929</v>
      </c>
      <c r="S53" s="27">
        <f>LN('Date colectate'!T61)</f>
        <v>4.7453320483845767</v>
      </c>
      <c r="T53" s="4">
        <f>LN('per capita'!L61)</f>
        <v>8.8186446837707777</v>
      </c>
      <c r="U53" s="4">
        <f>LN('per capita'!M61)</f>
        <v>8.2131432638131159</v>
      </c>
      <c r="V53" s="4">
        <f>LN('per capita'!N61)</f>
        <v>8.0767858376178321</v>
      </c>
      <c r="W53" s="4">
        <f>LN('per capita'!O61)</f>
        <v>7.9724064166525368</v>
      </c>
      <c r="X53" s="4">
        <f>LN('per capita'!Q61)</f>
        <v>1.6228956882461103</v>
      </c>
      <c r="Y53" s="4">
        <f>LN('per capita'!R61)</f>
        <v>3.8367964548111724</v>
      </c>
      <c r="Z53" s="4">
        <f>LN('per capita'!S61)</f>
        <v>3.7230467621201462</v>
      </c>
      <c r="AA53" s="4">
        <f>LN('per capita'!P61)</f>
        <v>7.9619348074410077</v>
      </c>
      <c r="AB53" s="4">
        <f t="shared" si="3"/>
        <v>3.1914196888660786</v>
      </c>
      <c r="AC53">
        <f>LN('Date colectate'!AE61)</f>
        <v>0.11359650658254063</v>
      </c>
      <c r="AD53">
        <f>'Date colectate'!AD61/4</f>
        <v>-0.05</v>
      </c>
    </row>
    <row r="54" spans="1:30" x14ac:dyDescent="0.25">
      <c r="A54" s="15">
        <v>42339</v>
      </c>
      <c r="B54" s="4">
        <f>LN('Date colectate'!B62)</f>
        <v>5.0323967858777685</v>
      </c>
      <c r="C54" s="4">
        <f>LN('Date colectate'!C62)</f>
        <v>5.2387318921308781</v>
      </c>
      <c r="D54" s="4">
        <f>LN('Date colectate'!D62)</f>
        <v>5.0645677694466027</v>
      </c>
      <c r="E54" s="4">
        <f>LN('Date colectate'!E62)</f>
        <v>4.7689967601458019</v>
      </c>
      <c r="F54" s="4">
        <f>LN('per capita'!B62)</f>
        <v>8.4899895705386577</v>
      </c>
      <c r="G54" s="4">
        <f>LN('per capita'!E62)</f>
        <v>8.0862096001306583</v>
      </c>
      <c r="H54" s="4">
        <f>LOG('per capita'!D62)</f>
        <v>3.3708235417597376</v>
      </c>
      <c r="I54" s="4">
        <f>LOG('per capita'!E62)</f>
        <v>3.5117962088498453</v>
      </c>
      <c r="J54" s="27">
        <f>'Date colectate'!L62/4</f>
        <v>0.4375</v>
      </c>
      <c r="K54">
        <f>LN('Date colectate'!N62)</f>
        <v>1.509396558253874</v>
      </c>
      <c r="L54">
        <f>LN('per capita'!G62)</f>
        <v>1.1126557111718858</v>
      </c>
      <c r="M54">
        <f>LN('per capita'!H62)</f>
        <v>3.8018447984971853</v>
      </c>
      <c r="N54">
        <f>LN('per capita'!I62)</f>
        <v>3.7311283024624373</v>
      </c>
      <c r="O54">
        <f>LN('per capita'!F62)</f>
        <v>7.8370799687982373</v>
      </c>
      <c r="P54" s="27">
        <f t="shared" si="2"/>
        <v>2.8046831829204688</v>
      </c>
      <c r="Q54" s="27">
        <f t="shared" si="4"/>
        <v>-3.7293353338770041</v>
      </c>
      <c r="R54" s="27">
        <f>LN('Date colectate'!S62)</f>
        <v>4.7703455839470754</v>
      </c>
      <c r="S54" s="27">
        <f>LN('Date colectate'!T62)</f>
        <v>4.7484563457899975</v>
      </c>
      <c r="T54" s="4">
        <f>LN('per capita'!L62)</f>
        <v>8.8212149318115554</v>
      </c>
      <c r="U54" s="4">
        <f>LN('per capita'!M62)</f>
        <v>8.2160876562495222</v>
      </c>
      <c r="V54" s="4">
        <f>LN('per capita'!N62)</f>
        <v>8.0851902892376408</v>
      </c>
      <c r="W54" s="4">
        <f>LN('per capita'!O62)</f>
        <v>7.9882555483736573</v>
      </c>
      <c r="X54" s="4">
        <f>LN('per capita'!Q62)</f>
        <v>1.6054146851933153</v>
      </c>
      <c r="Y54" s="4">
        <f>LN('per capita'!R62)</f>
        <v>3.8378809648198988</v>
      </c>
      <c r="Z54" s="4">
        <f>LN('per capita'!S62)</f>
        <v>3.7254322701283553</v>
      </c>
      <c r="AA54" s="4">
        <f>LN('per capita'!P62)</f>
        <v>7.9678347321490648</v>
      </c>
      <c r="AB54" s="4">
        <f t="shared" si="3"/>
        <v>3.1974891482019894</v>
      </c>
      <c r="AC54">
        <f>LN('Date colectate'!AE62)</f>
        <v>8.4984323904997286E-2</v>
      </c>
      <c r="AD54">
        <f>'Date colectate'!AD62/4</f>
        <v>-0.05</v>
      </c>
    </row>
    <row r="55" spans="1:30" x14ac:dyDescent="0.25">
      <c r="A55" s="15">
        <v>42430</v>
      </c>
      <c r="B55" s="4">
        <f>LN('Date colectate'!B63)</f>
        <v>5.0258522599011162</v>
      </c>
      <c r="C55" s="4">
        <f>LN('Date colectate'!C63)</f>
        <v>5.2317394338904579</v>
      </c>
      <c r="D55" s="4">
        <f>LN('Date colectate'!D63)</f>
        <v>5.0522058084056631</v>
      </c>
      <c r="E55" s="4">
        <f>LN('Date colectate'!E63)</f>
        <v>4.7751745297385169</v>
      </c>
      <c r="F55" s="4">
        <f>LN('per capita'!B63)</f>
        <v>8.5051581914559726</v>
      </c>
      <c r="G55" s="4">
        <f>LN('per capita'!E63)</f>
        <v>8.1075199145405961</v>
      </c>
      <c r="H55" s="4">
        <f>LOG('per capita'!D63)</f>
        <v>3.3896631377788768</v>
      </c>
      <c r="I55" s="4">
        <f>LOG('per capita'!E63)</f>
        <v>3.5210511608057042</v>
      </c>
      <c r="J55" s="27">
        <f>'Date colectate'!L63/4</f>
        <v>0.4375</v>
      </c>
      <c r="K55">
        <f>LN('Date colectate'!N63)</f>
        <v>1.497791012133566</v>
      </c>
      <c r="L55">
        <f>LN('per capita'!G63)</f>
        <v>1.0558609452713341</v>
      </c>
      <c r="M55">
        <f>LN('per capita'!H63)</f>
        <v>3.7900912585230486</v>
      </c>
      <c r="N55">
        <f>LN('per capita'!I63)</f>
        <v>3.7236758341816452</v>
      </c>
      <c r="O55">
        <f>LN('per capita'!F63)</f>
        <v>7.9023231352245764</v>
      </c>
      <c r="P55" s="27">
        <f t="shared" si="2"/>
        <v>2.8764708753234602</v>
      </c>
      <c r="Q55" s="27">
        <f t="shared" si="4"/>
        <v>-3.7339484217568919</v>
      </c>
      <c r="R55" s="27">
        <f>LN('Date colectate'!S63)</f>
        <v>4.7696671578694936</v>
      </c>
      <c r="S55" s="27">
        <f>LN('Date colectate'!T63)</f>
        <v>4.7489241496327876</v>
      </c>
      <c r="T55" s="4">
        <f>LN('per capita'!L63)</f>
        <v>8.8261457847790403</v>
      </c>
      <c r="U55" s="4">
        <f>LN('per capita'!M63)</f>
        <v>8.2227920292051841</v>
      </c>
      <c r="V55" s="4">
        <f>LN('per capita'!N63)</f>
        <v>8.0893871000333153</v>
      </c>
      <c r="W55" s="4">
        <f>LN('per capita'!O63)</f>
        <v>7.9920941347882613</v>
      </c>
      <c r="X55" s="4">
        <f>LN('per capita'!Q63)</f>
        <v>1.5907893827835102</v>
      </c>
      <c r="Y55" s="4">
        <f>LN('per capita'!R63)</f>
        <v>3.8413013607092341</v>
      </c>
      <c r="Z55" s="4">
        <f>LN('per capita'!S63)</f>
        <v>3.7321985167723737</v>
      </c>
      <c r="AA55" s="4">
        <f>LN('per capita'!P63)</f>
        <v>7.9753238719173174</v>
      </c>
      <c r="AB55" s="4">
        <f t="shared" si="3"/>
        <v>3.2056567140478238</v>
      </c>
      <c r="AC55">
        <f>LN('Date colectate'!AE63)</f>
        <v>0.12971160652165731</v>
      </c>
      <c r="AD55">
        <f>'Date colectate'!AD63/4</f>
        <v>-7.4999999999999997E-2</v>
      </c>
    </row>
    <row r="56" spans="1:30" x14ac:dyDescent="0.25">
      <c r="A56" s="15">
        <v>42522</v>
      </c>
      <c r="B56" s="4">
        <f>LN('Date colectate'!B64)</f>
        <v>5.0268366734342633</v>
      </c>
      <c r="C56" s="4">
        <f>LN('Date colectate'!C64)</f>
        <v>5.255331574371878</v>
      </c>
      <c r="D56" s="4">
        <f>LN('Date colectate'!D64)</f>
        <v>5.0534393230878205</v>
      </c>
      <c r="E56" s="4">
        <f>LN('Date colectate'!E64)</f>
        <v>4.7818760039964099</v>
      </c>
      <c r="F56" s="4">
        <f>LN('per capita'!B64)</f>
        <v>8.5197026524866555</v>
      </c>
      <c r="G56" s="4">
        <f>LN('per capita'!E64)</f>
        <v>8.1292127195218491</v>
      </c>
      <c r="H56" s="4">
        <f>LOG('per capita'!D64)</f>
        <v>3.4037786335973639</v>
      </c>
      <c r="I56" s="4">
        <f>LOG('per capita'!E64)</f>
        <v>3.5304722263060664</v>
      </c>
      <c r="J56" s="27">
        <f>'Date colectate'!L64/4</f>
        <v>0.4375</v>
      </c>
      <c r="K56">
        <f>LN('Date colectate'!N64)</f>
        <v>1.5092639234635741</v>
      </c>
      <c r="L56">
        <f>LN('per capita'!G64)</f>
        <v>1.0015980867119672</v>
      </c>
      <c r="M56">
        <f>LN('per capita'!H64)</f>
        <v>3.7780131223915818</v>
      </c>
      <c r="N56">
        <f>LN('per capita'!I64)</f>
        <v>3.7140993337384365</v>
      </c>
      <c r="O56">
        <f>LN('per capita'!F64)</f>
        <v>7.9264334331257551</v>
      </c>
      <c r="P56" s="27">
        <f t="shared" si="2"/>
        <v>2.8995967596914918</v>
      </c>
      <c r="Q56" s="27">
        <f t="shared" si="4"/>
        <v>-3.7460676509083042</v>
      </c>
      <c r="R56" s="27">
        <f>LN('Date colectate'!S64)</f>
        <v>4.7754191615477763</v>
      </c>
      <c r="S56" s="27">
        <f>LN('Date colectate'!T64)</f>
        <v>4.749971582868123</v>
      </c>
      <c r="T56" s="4">
        <f>LN('per capita'!L64)</f>
        <v>8.8291391808499426</v>
      </c>
      <c r="U56" s="4">
        <f>LN('per capita'!M64)</f>
        <v>8.2251585079779339</v>
      </c>
      <c r="V56" s="4">
        <f>LN('per capita'!N64)</f>
        <v>8.1024896243138578</v>
      </c>
      <c r="W56" s="4">
        <f>LN('per capita'!O64)</f>
        <v>8.0111545324142934</v>
      </c>
      <c r="X56" s="4">
        <f>LN('per capita'!Q64)</f>
        <v>1.5777527302911527</v>
      </c>
      <c r="Y56" s="4">
        <f>LN('per capita'!R64)</f>
        <v>3.8425785796127321</v>
      </c>
      <c r="Z56" s="4">
        <f>LN('per capita'!S64)</f>
        <v>3.7345220744191749</v>
      </c>
      <c r="AA56" s="4">
        <f>LN('per capita'!P64)</f>
        <v>7.9814449363574074</v>
      </c>
      <c r="AB56" s="4">
        <f t="shared" si="3"/>
        <v>3.206025774809631</v>
      </c>
      <c r="AC56">
        <f>LN('Date colectate'!AE64)</f>
        <v>0.10454017927392394</v>
      </c>
      <c r="AD56">
        <f>'Date colectate'!AD64/4</f>
        <v>-0.1</v>
      </c>
    </row>
    <row r="57" spans="1:30" x14ac:dyDescent="0.25">
      <c r="A57" s="15">
        <v>42614</v>
      </c>
      <c r="B57" s="4">
        <f>LN('Date colectate'!B65)</f>
        <v>5.0232224096017273</v>
      </c>
      <c r="C57" s="4">
        <f>LN('Date colectate'!C65)</f>
        <v>5.255060117534458</v>
      </c>
      <c r="D57" s="4">
        <f>LN('Date colectate'!D65)</f>
        <v>5.0553600628757636</v>
      </c>
      <c r="E57" s="4">
        <f>LN('Date colectate'!E65)</f>
        <v>4.7734181730506862</v>
      </c>
      <c r="F57" s="4">
        <f>LN('per capita'!B65)</f>
        <v>8.5237496731107871</v>
      </c>
      <c r="G57" s="4">
        <f>LN('per capita'!E65)</f>
        <v>8.1533230633248337</v>
      </c>
      <c r="H57" s="4">
        <f>LOG('per capita'!D65)</f>
        <v>3.4081173903857889</v>
      </c>
      <c r="I57" s="4">
        <f>LOG('per capita'!E65)</f>
        <v>3.5409432155764931</v>
      </c>
      <c r="J57" s="27">
        <f>'Date colectate'!L65/4</f>
        <v>0.4375</v>
      </c>
      <c r="K57">
        <f>LN('Date colectate'!N65)</f>
        <v>1.4937352113803641</v>
      </c>
      <c r="L57">
        <f>LN('per capita'!G65)</f>
        <v>0.9838196781334797</v>
      </c>
      <c r="M57">
        <f>LN('per capita'!H65)</f>
        <v>3.7874675227497012</v>
      </c>
      <c r="N57">
        <f>LN('per capita'!I65)</f>
        <v>3.7244760529503931</v>
      </c>
      <c r="O57">
        <f>LN('per capita'!F65)</f>
        <v>7.9493496684604352</v>
      </c>
      <c r="P57" s="27">
        <f t="shared" si="2"/>
        <v>2.9261272588587079</v>
      </c>
      <c r="Q57" s="27">
        <f t="shared" si="4"/>
        <v>-3.7613249061540941</v>
      </c>
      <c r="R57" s="27">
        <f>LN('Date colectate'!S65)</f>
        <v>4.7745753508488189</v>
      </c>
      <c r="S57" s="27">
        <f>LN('Date colectate'!T65)</f>
        <v>4.751648652366816</v>
      </c>
      <c r="T57" s="4">
        <f>LN('per capita'!L65)</f>
        <v>8.83255480027257</v>
      </c>
      <c r="U57" s="4">
        <f>LN('per capita'!M65)</f>
        <v>8.2278787583646054</v>
      </c>
      <c r="V57" s="4">
        <f>LN('per capita'!N65)</f>
        <v>8.1060505040286941</v>
      </c>
      <c r="W57" s="4">
        <f>LN('per capita'!O65)</f>
        <v>8.0166879227990151</v>
      </c>
      <c r="X57" s="4">
        <f>LN('per capita'!Q65)</f>
        <v>1.5540981054352843</v>
      </c>
      <c r="Y57" s="4">
        <f>LN('per capita'!R65)</f>
        <v>3.8428768467499936</v>
      </c>
      <c r="Z57" s="4">
        <f>LN('per capita'!S65)</f>
        <v>3.7368673138893338</v>
      </c>
      <c r="AA57" s="4">
        <f>LN('per capita'!P65)</f>
        <v>7.9887241997640501</v>
      </c>
      <c r="AB57" s="4">
        <f t="shared" si="3"/>
        <v>3.2141488489152312</v>
      </c>
      <c r="AC57">
        <f>LN('Date colectate'!AE65)</f>
        <v>0.10984046567953226</v>
      </c>
      <c r="AD57">
        <f>'Date colectate'!AD65/4</f>
        <v>-0.1</v>
      </c>
    </row>
    <row r="58" spans="1:30" x14ac:dyDescent="0.25">
      <c r="A58" s="15">
        <v>42705</v>
      </c>
      <c r="B58" s="4">
        <f>LN('Date colectate'!B66)</f>
        <v>5.0315484156764629</v>
      </c>
      <c r="C58" s="4">
        <f>LN('Date colectate'!C66)</f>
        <v>5.2729277611145768</v>
      </c>
      <c r="D58" s="4">
        <f>LN('Date colectate'!D66)</f>
        <v>5.0637589124185283</v>
      </c>
      <c r="E58" s="4">
        <f>LN('Date colectate'!E66)</f>
        <v>4.7806852980690682</v>
      </c>
      <c r="F58" s="4">
        <f>LN('per capita'!B66)</f>
        <v>8.5445759109777235</v>
      </c>
      <c r="G58" s="4">
        <f>LN('per capita'!E66)</f>
        <v>8.1747930962058497</v>
      </c>
      <c r="H58" s="4">
        <f>LOG('per capita'!D66)</f>
        <v>3.4200338614027133</v>
      </c>
      <c r="I58" s="4">
        <f>LOG('per capita'!E66)</f>
        <v>3.5502675323829993</v>
      </c>
      <c r="J58" s="27">
        <f>'Date colectate'!L66/4</f>
        <v>0.4375</v>
      </c>
      <c r="K58">
        <f>LN('Date colectate'!N66)</f>
        <v>1.5127067234743286</v>
      </c>
      <c r="L58">
        <f>LN('per capita'!G66)</f>
        <v>0.90282775349261113</v>
      </c>
      <c r="M58">
        <f>LN('per capita'!H66)</f>
        <v>3.7880422023816314</v>
      </c>
      <c r="N58">
        <f>LN('per capita'!I66)</f>
        <v>3.7302144241086213</v>
      </c>
      <c r="O58">
        <f>LN('per capita'!F66)</f>
        <v>7.9888015330284272</v>
      </c>
      <c r="P58" s="27">
        <f t="shared" si="2"/>
        <v>2.9572531173519643</v>
      </c>
      <c r="Q58" s="27">
        <f t="shared" si="4"/>
        <v>-3.7602210376402483</v>
      </c>
      <c r="R58" s="27">
        <f>LN('Date colectate'!S66)</f>
        <v>4.7815575032938549</v>
      </c>
      <c r="S58" s="27">
        <f>LN('Date colectate'!T66)</f>
        <v>4.7554333190881568</v>
      </c>
      <c r="T58" s="4">
        <f>LN('per capita'!L66)</f>
        <v>8.8379021722725071</v>
      </c>
      <c r="U58" s="4">
        <f>LN('per capita'!M66)</f>
        <v>8.2324931774984549</v>
      </c>
      <c r="V58" s="4">
        <f>LN('per capita'!N66)</f>
        <v>8.1201221045392042</v>
      </c>
      <c r="W58" s="4">
        <f>LN('per capita'!O66)</f>
        <v>8.032874339272869</v>
      </c>
      <c r="X58" s="4">
        <f>LN('per capita'!Q66)</f>
        <v>1.5331178946841642</v>
      </c>
      <c r="Y58" s="4">
        <f>LN('per capita'!R66)</f>
        <v>3.8415110233694398</v>
      </c>
      <c r="Z58" s="4">
        <f>LN('per capita'!S66)</f>
        <v>3.7383180196049728</v>
      </c>
      <c r="AA58" s="4">
        <f>LN('per capita'!P66)</f>
        <v>7.9971773698768773</v>
      </c>
      <c r="AB58" s="4">
        <f t="shared" si="3"/>
        <v>3.2156198665830225</v>
      </c>
      <c r="AC58">
        <f>LN('Date colectate'!AE66)</f>
        <v>5.2687322279006493E-2</v>
      </c>
      <c r="AD58">
        <f>'Date colectate'!AD66/4</f>
        <v>-0.1</v>
      </c>
    </row>
    <row r="59" spans="1:30" x14ac:dyDescent="0.25">
      <c r="A59" s="15">
        <v>42795</v>
      </c>
      <c r="B59" s="4">
        <f>LN('Date colectate'!B67)</f>
        <v>5.0298495130200598</v>
      </c>
      <c r="C59" s="4">
        <f>LN('Date colectate'!C67)</f>
        <v>5.2890798315955001</v>
      </c>
      <c r="D59" s="4">
        <f>LN('Date colectate'!D67)</f>
        <v>5.0698031690975816</v>
      </c>
      <c r="E59" s="4">
        <f>LN('Date colectate'!E67)</f>
        <v>4.8058636084647093</v>
      </c>
      <c r="F59" s="4">
        <f>LN('per capita'!B67)</f>
        <v>8.5675114868715543</v>
      </c>
      <c r="G59" s="4">
        <f>LN('per capita'!E67)</f>
        <v>8.2141147303615512</v>
      </c>
      <c r="H59" s="4">
        <f>LOG('per capita'!D67)</f>
        <v>3.4384580636253625</v>
      </c>
      <c r="I59" s="4">
        <f>LOG('per capita'!E67)</f>
        <v>3.5673447011162387</v>
      </c>
      <c r="J59" s="27">
        <f>'Date colectate'!L67/4</f>
        <v>0.4375</v>
      </c>
      <c r="K59">
        <f>LN('Date colectate'!N67)</f>
        <v>1.515676532619626</v>
      </c>
      <c r="L59">
        <f>LN('per capita'!G67)</f>
        <v>0.86840095257953553</v>
      </c>
      <c r="M59">
        <f>LN('per capita'!H67)</f>
        <v>3.7955981253114697</v>
      </c>
      <c r="N59">
        <f>LN('per capita'!I67)</f>
        <v>3.7416516696955888</v>
      </c>
      <c r="O59">
        <f>LN('per capita'!F67)</f>
        <v>8.0450393075267268</v>
      </c>
      <c r="P59" s="27">
        <f t="shared" si="2"/>
        <v>3.015189794506667</v>
      </c>
      <c r="Q59" s="27">
        <f t="shared" si="4"/>
        <v>-3.7734032989758743</v>
      </c>
      <c r="R59" s="27">
        <f>LN('Date colectate'!S67)</f>
        <v>4.7849886125639278</v>
      </c>
      <c r="S59" s="27">
        <f>LN('Date colectate'!T67)</f>
        <v>4.7568263284711607</v>
      </c>
      <c r="T59" s="4">
        <f>LN('per capita'!L67)</f>
        <v>8.8438855913357148</v>
      </c>
      <c r="U59" s="4">
        <f>LN('per capita'!M67)</f>
        <v>8.236901491567977</v>
      </c>
      <c r="V59" s="4">
        <f>LN('per capita'!N67)</f>
        <v>8.1331632818691713</v>
      </c>
      <c r="W59" s="4">
        <f>LN('per capita'!O67)</f>
        <v>8.0355374785837217</v>
      </c>
      <c r="X59" s="4">
        <f>LN('per capita'!Q67)</f>
        <v>1.5066470890518258</v>
      </c>
      <c r="Y59" s="4">
        <f>LN('per capita'!R67)</f>
        <v>3.8406612547344912</v>
      </c>
      <c r="Z59" s="4">
        <f>LN('per capita'!S67)</f>
        <v>3.7410683969045415</v>
      </c>
      <c r="AA59" s="4">
        <f>LN('per capita'!P67)</f>
        <v>8.0069733889991319</v>
      </c>
      <c r="AB59" s="4">
        <f t="shared" si="3"/>
        <v>3.2219847764352041</v>
      </c>
      <c r="AC59">
        <f>LN('Date colectate'!AE67)</f>
        <v>6.6817173037317087E-2</v>
      </c>
      <c r="AD59">
        <f>'Date colectate'!AD67/4</f>
        <v>-0.1</v>
      </c>
    </row>
    <row r="60" spans="1:30" x14ac:dyDescent="0.25">
      <c r="A60" s="15">
        <v>42887</v>
      </c>
      <c r="B60" s="4">
        <f>LN('Date colectate'!B68)</f>
        <v>5.0335051081870033</v>
      </c>
      <c r="C60" s="4">
        <f>LN('Date colectate'!C68)</f>
        <v>5.2952526751751918</v>
      </c>
      <c r="D60" s="4">
        <f>LN('Date colectate'!D68)</f>
        <v>5.0851117697727855</v>
      </c>
      <c r="E60" s="4">
        <f>LN('Date colectate'!E68)</f>
        <v>4.8139957219870135</v>
      </c>
      <c r="F60" s="4">
        <f>LN('per capita'!B68)</f>
        <v>8.5846932730280283</v>
      </c>
      <c r="G60" s="4">
        <f>LN('per capita'!E68)</f>
        <v>8.2435710426219693</v>
      </c>
      <c r="H60" s="4">
        <f>LOG('per capita'!D68)</f>
        <v>3.4398128993184591</v>
      </c>
      <c r="I60" s="4">
        <f>LOG('per capita'!E68)</f>
        <v>3.5801374149881577</v>
      </c>
      <c r="J60" s="27">
        <f>'Date colectate'!L68/4</f>
        <v>0.4375</v>
      </c>
      <c r="K60">
        <f>LN('Date colectate'!N68)</f>
        <v>1.5156325997490452</v>
      </c>
      <c r="L60">
        <f>LN('per capita'!G68)</f>
        <v>0.84461604755609343</v>
      </c>
      <c r="M60">
        <f>LN('per capita'!H68)</f>
        <v>3.8178878980432804</v>
      </c>
      <c r="N60">
        <f>LN('per capita'!I68)</f>
        <v>3.7656342066964248</v>
      </c>
      <c r="O60">
        <f>LN('per capita'!F68)</f>
        <v>8.0724851072988386</v>
      </c>
      <c r="P60" s="27">
        <f t="shared" si="2"/>
        <v>3.0389799991118354</v>
      </c>
      <c r="Q60" s="27">
        <f t="shared" si="4"/>
        <v>-3.7796200754261466</v>
      </c>
      <c r="R60" s="27">
        <f>LN('Date colectate'!S68)</f>
        <v>4.7879083226672625</v>
      </c>
      <c r="S60" s="27">
        <f>LN('Date colectate'!T68)</f>
        <v>4.7616438798135157</v>
      </c>
      <c r="T60" s="4">
        <f>LN('per capita'!L68)</f>
        <v>8.8506808167108861</v>
      </c>
      <c r="U60" s="4">
        <f>LN('per capita'!M68)</f>
        <v>8.2415212209001254</v>
      </c>
      <c r="V60" s="4">
        <f>LN('per capita'!N68)</f>
        <v>8.1442255755408812</v>
      </c>
      <c r="W60" s="4">
        <f>LN('per capita'!O68)</f>
        <v>8.0526498823141033</v>
      </c>
      <c r="X60" s="4">
        <f>LN('per capita'!Q68)</f>
        <v>1.4725332670657467</v>
      </c>
      <c r="Y60" s="4">
        <f>LN('per capita'!R68)</f>
        <v>3.8414298493660537</v>
      </c>
      <c r="Z60" s="4">
        <f>LN('per capita'!S68)</f>
        <v>3.7449289344729677</v>
      </c>
      <c r="AA60" s="4">
        <f>LN('per capita'!P68)</f>
        <v>8.0153762715674262</v>
      </c>
      <c r="AB60" s="4">
        <f t="shared" si="3"/>
        <v>3.2274679489001636</v>
      </c>
      <c r="AC60">
        <f>LN('Date colectate'!AE68)</f>
        <v>0.13208034035720786</v>
      </c>
      <c r="AD60">
        <f>'Date colectate'!AD68/4</f>
        <v>-0.1</v>
      </c>
    </row>
    <row r="61" spans="1:30" x14ac:dyDescent="0.25">
      <c r="A61" s="15">
        <v>42979</v>
      </c>
      <c r="B61" s="4">
        <f>LN('Date colectate'!B69)</f>
        <v>5.0366928284155454</v>
      </c>
      <c r="C61" s="4">
        <f>LN('Date colectate'!C69)</f>
        <v>5.3089209493322276</v>
      </c>
      <c r="D61" s="4">
        <f>LN('Date colectate'!D69)</f>
        <v>5.1018340030729865</v>
      </c>
      <c r="E61" s="4">
        <f>LN('Date colectate'!E69)</f>
        <v>4.8233655150182511</v>
      </c>
      <c r="F61" s="4">
        <f>LN('per capita'!B69)</f>
        <v>8.6083099504639335</v>
      </c>
      <c r="G61" s="4">
        <f>LN('per capita'!E69)</f>
        <v>8.2618442505195961</v>
      </c>
      <c r="H61" s="4">
        <f>LOG('per capita'!D69)</f>
        <v>3.4470152542840369</v>
      </c>
      <c r="I61" s="4">
        <f>LOG('per capita'!E69)</f>
        <v>3.5880733683447676</v>
      </c>
      <c r="J61" s="27">
        <f>'Date colectate'!L69/4</f>
        <v>0.4375</v>
      </c>
      <c r="K61">
        <f>LN('Date colectate'!N69)</f>
        <v>1.5259041180023813</v>
      </c>
      <c r="L61">
        <f>LN('per capita'!G69)</f>
        <v>0.82218373645606435</v>
      </c>
      <c r="M61">
        <f>LN('per capita'!H69)</f>
        <v>3.802245772216307</v>
      </c>
      <c r="N61">
        <f>LN('per capita'!I69)</f>
        <v>3.7495221920364958</v>
      </c>
      <c r="O61">
        <f>LN('per capita'!F69)</f>
        <v>8.0979740210576114</v>
      </c>
      <c r="P61" s="27">
        <f t="shared" si="2"/>
        <v>3.061281192642066</v>
      </c>
      <c r="Q61" s="27">
        <f t="shared" si="4"/>
        <v>-3.7830168313298462</v>
      </c>
      <c r="R61" s="27">
        <f>LN('Date colectate'!S69)</f>
        <v>4.7898223581203281</v>
      </c>
      <c r="S61" s="27">
        <f>LN('Date colectate'!T69)</f>
        <v>4.7649052441092499</v>
      </c>
      <c r="T61" s="4">
        <f>LN('per capita'!L69)</f>
        <v>8.8568407981581334</v>
      </c>
      <c r="U61" s="4">
        <f>LN('per capita'!M69)</f>
        <v>8.2440924013042931</v>
      </c>
      <c r="V61" s="4">
        <f>LN('per capita'!N69)</f>
        <v>8.1599264648104626</v>
      </c>
      <c r="W61" s="4">
        <f>LN('per capita'!O69)</f>
        <v>8.0584232285833846</v>
      </c>
      <c r="X61" s="4">
        <f>LN('per capita'!Q69)</f>
        <v>1.4532823407794693</v>
      </c>
      <c r="Y61" s="4">
        <f>LN('per capita'!R69)</f>
        <v>3.8439674343556378</v>
      </c>
      <c r="Z61" s="4">
        <f>LN('per capita'!S69)</f>
        <v>3.7483201762138156</v>
      </c>
      <c r="AA61" s="4">
        <f>LN('per capita'!P69)</f>
        <v>8.0239635982659472</v>
      </c>
      <c r="AB61" s="4">
        <f t="shared" si="3"/>
        <v>3.2341412401456191</v>
      </c>
      <c r="AC61">
        <f>LN('Date colectate'!AE69)</f>
        <v>0.16602278382445201</v>
      </c>
      <c r="AD61">
        <f>'Date colectate'!AD69/4</f>
        <v>-0.1</v>
      </c>
    </row>
    <row r="62" spans="1:30" x14ac:dyDescent="0.25">
      <c r="A62" s="15">
        <v>43070</v>
      </c>
      <c r="B62" s="4">
        <f>LN('Date colectate'!B70)</f>
        <v>5.0570734882020405</v>
      </c>
      <c r="C62" s="4">
        <f>LN('Date colectate'!C70)</f>
        <v>5.3267930581651379</v>
      </c>
      <c r="D62" s="4">
        <f>LN('Date colectate'!D70)</f>
        <v>5.1062545170509175</v>
      </c>
      <c r="E62" s="4">
        <f>LN('Date colectate'!E70)</f>
        <v>4.8368928314102337</v>
      </c>
      <c r="F62" s="4">
        <f>LN('per capita'!B70)</f>
        <v>8.6135262742286809</v>
      </c>
      <c r="G62" s="4">
        <f>LN('per capita'!E70)</f>
        <v>8.290297256993199</v>
      </c>
      <c r="H62" s="4">
        <f>LOG('per capita'!D70)</f>
        <v>3.4543504681071107</v>
      </c>
      <c r="I62" s="4">
        <f>LOG('per capita'!E70)</f>
        <v>3.6004303520498113</v>
      </c>
      <c r="J62" s="27">
        <f>'Date colectate'!L70/4</f>
        <v>0.4375</v>
      </c>
      <c r="K62">
        <f>LN('Date colectate'!N70)</f>
        <v>1.5386935079083426</v>
      </c>
      <c r="L62">
        <f>LN('per capita'!G70)</f>
        <v>0.77640915507112007</v>
      </c>
      <c r="M62">
        <f>LN('per capita'!H70)</f>
        <v>3.7987172272087242</v>
      </c>
      <c r="N62">
        <f>LN('per capita'!I70)</f>
        <v>3.7486834165993859</v>
      </c>
      <c r="O62">
        <f>LN('per capita'!F70)</f>
        <v>8.1380449288505936</v>
      </c>
      <c r="P62" s="27">
        <f t="shared" si="2"/>
        <v>3.0809714406485531</v>
      </c>
      <c r="Q62" s="27">
        <f t="shared" si="4"/>
        <v>-3.7880995502567956</v>
      </c>
      <c r="R62" s="27">
        <f>LN('Date colectate'!S70)</f>
        <v>4.7950464671861557</v>
      </c>
      <c r="S62" s="27">
        <f>LN('Date colectate'!T70)</f>
        <v>4.7669998780162821</v>
      </c>
      <c r="T62" s="4">
        <f>LN('per capita'!L70)</f>
        <v>8.8625522849284266</v>
      </c>
      <c r="U62" s="4">
        <f>LN('per capita'!M70)</f>
        <v>8.2448253551837549</v>
      </c>
      <c r="V62" s="4">
        <f>LN('per capita'!N70)</f>
        <v>8.1811058763461855</v>
      </c>
      <c r="W62" s="4">
        <f>LN('per capita'!O70)</f>
        <v>8.0729337476700032</v>
      </c>
      <c r="X62" s="4">
        <f>LN('per capita'!Q70)</f>
        <v>1.424512220568996</v>
      </c>
      <c r="Y62" s="4">
        <f>LN('per capita'!R70)</f>
        <v>3.8416333639427616</v>
      </c>
      <c r="Z62" s="4">
        <f>LN('per capita'!S70)</f>
        <v>3.7503278495725763</v>
      </c>
      <c r="AA62" s="4">
        <f>LN('per capita'!P70)</f>
        <v>8.0322912286769537</v>
      </c>
      <c r="AB62" s="4">
        <f t="shared" si="3"/>
        <v>3.237244761490798</v>
      </c>
      <c r="AC62">
        <f>LN('Date colectate'!AE70)</f>
        <v>0.18173805325553835</v>
      </c>
      <c r="AD62">
        <f>'Date colectate'!AD70/4</f>
        <v>-0.1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1"/>
  <sheetViews>
    <sheetView topLeftCell="K1" workbookViewId="0">
      <selection activeCell="F1" sqref="F1:F1048576"/>
    </sheetView>
  </sheetViews>
  <sheetFormatPr defaultRowHeight="15" x14ac:dyDescent="0.25"/>
  <cols>
    <col min="1" max="1" width="13.140625" customWidth="1"/>
    <col min="2" max="2" width="14.7109375" customWidth="1"/>
    <col min="3" max="5" width="13" customWidth="1"/>
    <col min="6" max="6" width="13.7109375" customWidth="1"/>
    <col min="7" max="7" width="12.140625" customWidth="1"/>
    <col min="8" max="8" width="10.7109375" customWidth="1"/>
    <col min="9" max="9" width="13.28515625" customWidth="1"/>
    <col min="10" max="10" width="9.140625" customWidth="1"/>
    <col min="16" max="17" width="9.140625" style="26"/>
    <col min="18" max="19" width="13" customWidth="1"/>
    <col min="20" max="21" width="9.7109375" customWidth="1"/>
  </cols>
  <sheetData>
    <row r="1" spans="1:29" x14ac:dyDescent="0.25">
      <c r="A1" s="1"/>
      <c r="B1" s="2" t="s">
        <v>127</v>
      </c>
      <c r="C1" s="2" t="s">
        <v>129</v>
      </c>
      <c r="D1" s="2" t="s">
        <v>166</v>
      </c>
      <c r="E1" s="2" t="s">
        <v>167</v>
      </c>
      <c r="F1" s="2" t="s">
        <v>40</v>
      </c>
      <c r="G1" s="2" t="s">
        <v>41</v>
      </c>
      <c r="H1" s="2" t="s">
        <v>105</v>
      </c>
      <c r="I1" s="2" t="s">
        <v>106</v>
      </c>
      <c r="J1" s="2" t="s">
        <v>130</v>
      </c>
      <c r="K1" s="2" t="s">
        <v>178</v>
      </c>
      <c r="L1" s="2" t="s">
        <v>98</v>
      </c>
      <c r="M1" s="2" t="s">
        <v>107</v>
      </c>
      <c r="N1" s="2" t="s">
        <v>168</v>
      </c>
      <c r="O1" s="2" t="s">
        <v>169</v>
      </c>
      <c r="P1" s="29" t="s">
        <v>191</v>
      </c>
      <c r="Q1" s="29" t="s">
        <v>170</v>
      </c>
      <c r="R1" s="2" t="s">
        <v>131</v>
      </c>
      <c r="S1" s="2" t="s">
        <v>163</v>
      </c>
      <c r="T1" s="2" t="s">
        <v>132</v>
      </c>
      <c r="U1" s="2" t="s">
        <v>133</v>
      </c>
      <c r="V1" s="2" t="s">
        <v>154</v>
      </c>
      <c r="W1" s="2" t="s">
        <v>155</v>
      </c>
      <c r="X1" s="2" t="s">
        <v>157</v>
      </c>
      <c r="Y1" s="2" t="s">
        <v>156</v>
      </c>
      <c r="Z1" s="2" t="s">
        <v>180</v>
      </c>
      <c r="AA1" s="2" t="s">
        <v>165</v>
      </c>
      <c r="AB1" s="2" t="s">
        <v>161</v>
      </c>
      <c r="AC1" s="2" t="s">
        <v>164</v>
      </c>
    </row>
    <row r="2" spans="1:29" x14ac:dyDescent="0.25">
      <c r="A2" s="15">
        <v>37681</v>
      </c>
      <c r="B2" s="4">
        <f>('log data'!B3-'log data'!B2)</f>
        <v>3.1732381773686313E-2</v>
      </c>
      <c r="C2" s="4">
        <f>('log data'!C3-'log data'!C2)</f>
        <v>6.6364229573449229E-2</v>
      </c>
      <c r="D2" s="4">
        <f>('log data'!D3-'log data'!D2)</f>
        <v>2.0389760428733084E-2</v>
      </c>
      <c r="E2" s="4">
        <f>('log data'!E3-'log data'!E2)</f>
        <v>8.7518527827155523E-2</v>
      </c>
      <c r="F2" s="4">
        <f>('log data'!F3-'log data'!F2)</f>
        <v>1.3056837620354145E-2</v>
      </c>
      <c r="G2" s="4">
        <f>('log data'!G3-'log data'!G2)</f>
        <v>2.4471289898539972E-2</v>
      </c>
      <c r="H2" s="4">
        <f>('log data'!H3-'log data'!H2)</f>
        <v>9.8233441878541328E-3</v>
      </c>
      <c r="I2" s="4">
        <f>('log data'!I3-'log data'!I2)</f>
        <v>1.0627746167990892E-2</v>
      </c>
      <c r="J2" s="4">
        <f>'Date colectate'!L11/4/100</f>
        <v>4.7291666666666669E-2</v>
      </c>
      <c r="K2" s="4">
        <f>('log data'!K3-'log data'!K2)</f>
        <v>3.1241596656522708E-2</v>
      </c>
      <c r="L2" s="4">
        <f>('log data'!L3-'log data'!L2)</f>
        <v>-1.07916245712536E-2</v>
      </c>
      <c r="M2" s="4">
        <f>('log data'!M3-'log data'!M2)</f>
        <v>-3.100677294189369E-2</v>
      </c>
      <c r="N2" s="4">
        <f>('log data'!N3-'log data'!N2)</f>
        <v>-1.7757488999891713E-2</v>
      </c>
      <c r="O2" s="4">
        <f>('log data'!O3-'log data'!O2)</f>
        <v>6.1363857682509959E-2</v>
      </c>
      <c r="P2" s="4">
        <f>('log data'!P3-'log data'!P2)</f>
        <v>2.9631475908823646E-2</v>
      </c>
      <c r="Q2" s="4">
        <f>('log data'!Q3-'log data'!Q2)</f>
        <v>-3.51226329169263E-2</v>
      </c>
      <c r="R2" s="4">
        <f>LN('Date colectate'!S11)-LN('Date colectate'!S10)</f>
        <v>8.928161822009173E-3</v>
      </c>
      <c r="S2" s="4">
        <f>LN('Date colectate'!T11)-LN('Date colectate'!T10)</f>
        <v>5.7758102283891333E-3</v>
      </c>
      <c r="T2" s="4">
        <f>('log data'!T3-'log data'!T2)</f>
        <v>-3.5832843588252672E-3</v>
      </c>
      <c r="U2" s="4">
        <f>('log data'!U3-'log data'!U2)</f>
        <v>-1.8454012599899983E-3</v>
      </c>
      <c r="V2" s="4">
        <f>('log data'!V3-'log data'!V2)</f>
        <v>-1.6279100122441825E-2</v>
      </c>
      <c r="W2" s="4">
        <f>('log data'!W3-'log data'!W2)</f>
        <v>7.1751293325448273E-3</v>
      </c>
      <c r="X2" s="4">
        <f>('log data'!X3-'log data'!X2)</f>
        <v>1.6939458390237361E-2</v>
      </c>
      <c r="Y2" s="4">
        <f>('log data'!Y3-'log data'!Y2)</f>
        <v>3.1708567412924715E-3</v>
      </c>
      <c r="Z2" s="4">
        <f>('log data'!Z3-'log data'!Z2)</f>
        <v>2.0614605874436087E-3</v>
      </c>
      <c r="AA2" s="4">
        <f>('log data'!AB3-'log data'!AB2)</f>
        <v>-6.4398169911363823E-3</v>
      </c>
      <c r="AB2" s="4">
        <f>('log data'!AC3-'log data'!AC2)</f>
        <v>3.8167573544315082E-2</v>
      </c>
      <c r="AC2" s="24">
        <f>'Date colectate'!AD11/4/100</f>
        <v>4.3750000000000004E-3</v>
      </c>
    </row>
    <row r="3" spans="1:29" x14ac:dyDescent="0.25">
      <c r="A3" s="15">
        <v>37773</v>
      </c>
      <c r="B3" s="4">
        <f>('log data'!B4-'log data'!B3)</f>
        <v>2.3742212301598897E-2</v>
      </c>
      <c r="C3" s="4">
        <f>('log data'!C4-'log data'!C3)</f>
        <v>4.3851004940810512E-2</v>
      </c>
      <c r="D3" s="4">
        <f>('log data'!D4-'log data'!D3)</f>
        <v>4.6344034951850688E-5</v>
      </c>
      <c r="E3" s="4">
        <f>('log data'!E4-'log data'!E3)</f>
        <v>2.8182496159278259E-2</v>
      </c>
      <c r="F3" s="4">
        <f>('log data'!F4-'log data'!F3)</f>
        <v>1.5859413504990094E-2</v>
      </c>
      <c r="G3" s="4">
        <f>('log data'!G4-'log data'!G3)</f>
        <v>5.5761042025872953E-2</v>
      </c>
      <c r="H3" s="4">
        <f>('log data'!H4-'log data'!H3)</f>
        <v>5.5288424462354158E-3</v>
      </c>
      <c r="I3" s="4">
        <f>('log data'!I4-'log data'!I3)</f>
        <v>2.4216712857011657E-2</v>
      </c>
      <c r="J3" s="4">
        <f>'Date colectate'!L12/4/100</f>
        <v>4.583333333333333E-2</v>
      </c>
      <c r="K3" s="4">
        <f>('log data'!K4-'log data'!K3)</f>
        <v>3.8159141928322482E-2</v>
      </c>
      <c r="L3" s="4">
        <f>('log data'!L4-'log data'!L3)</f>
        <v>2.6178025420786621E-3</v>
      </c>
      <c r="M3" s="4">
        <f>('log data'!M4-'log data'!M3)</f>
        <v>1.9292610485610595E-3</v>
      </c>
      <c r="N3" s="4">
        <f>('log data'!N4-'log data'!N3)</f>
        <v>1.0436598616481163E-3</v>
      </c>
      <c r="O3" s="4">
        <f>('log data'!O4-'log data'!O3)</f>
        <v>4.2998956541921096E-2</v>
      </c>
      <c r="P3" s="4">
        <f>('log data'!P4-'log data'!P3)</f>
        <v>1.9256744240322199E-2</v>
      </c>
      <c r="Q3" s="4">
        <f>('log data'!Q4-'log data'!Q3)</f>
        <v>-5.6918630124882519E-3</v>
      </c>
      <c r="R3" s="4">
        <f>LN('Date colectate'!S12)-LN('Date colectate'!S11)</f>
        <v>2.0892099942200204E-3</v>
      </c>
      <c r="S3" s="4">
        <f>LN('Date colectate'!T12)-LN('Date colectate'!T11)</f>
        <v>4.6071717140669932E-3</v>
      </c>
      <c r="T3" s="4">
        <f>('log data'!T4-'log data'!T3)</f>
        <v>-8.4838428998601501E-4</v>
      </c>
      <c r="U3" s="4">
        <f>('log data'!U4-'log data'!U3)</f>
        <v>7.6452745116029064E-5</v>
      </c>
      <c r="V3" s="4">
        <f>('log data'!V4-'log data'!V3)</f>
        <v>-5.8342009005389883E-3</v>
      </c>
      <c r="W3" s="4">
        <f>('log data'!W4-'log data'!W3)</f>
        <v>-5.5753980185233587E-3</v>
      </c>
      <c r="X3" s="4">
        <f>('log data'!X4-'log data'!X3)</f>
        <v>6.3872470575287998E-3</v>
      </c>
      <c r="Y3" s="4">
        <f>('log data'!Y4-'log data'!Y3)</f>
        <v>1.6770241684938014E-3</v>
      </c>
      <c r="Z3" s="4">
        <f>('log data'!Z4-'log data'!Z3)</f>
        <v>2.1439874651640878E-4</v>
      </c>
      <c r="AA3" s="4">
        <f>('log data'!AB4-'log data'!AB3)</f>
        <v>5.9715123687720251E-4</v>
      </c>
      <c r="AB3" s="4">
        <f>('log data'!AC4-'log data'!AC3)</f>
        <v>4.7675007767993619E-2</v>
      </c>
      <c r="AC3" s="24">
        <f>'Date colectate'!AD12/4/100</f>
        <v>3.7499999999999999E-3</v>
      </c>
    </row>
    <row r="4" spans="1:29" x14ac:dyDescent="0.25">
      <c r="A4" s="15">
        <v>37865</v>
      </c>
      <c r="B4" s="4">
        <f>('log data'!B5-'log data'!B4)</f>
        <v>3.5780907490721603E-2</v>
      </c>
      <c r="C4" s="4">
        <f>('log data'!C5-'log data'!C4)</f>
        <v>4.6915691933018699E-2</v>
      </c>
      <c r="D4" s="4">
        <f>('log data'!D5-'log data'!D4)</f>
        <v>4.2775620728097152E-3</v>
      </c>
      <c r="E4" s="4">
        <f>('log data'!E5-'log data'!E4)</f>
        <v>1.8767594675050958E-4</v>
      </c>
      <c r="F4" s="4">
        <f>('log data'!F5-'log data'!F4)</f>
        <v>1.7924839844706497E-2</v>
      </c>
      <c r="G4" s="4">
        <f>('log data'!G5-'log data'!G4)</f>
        <v>6.06227776938848E-2</v>
      </c>
      <c r="H4" s="4">
        <f>('log data'!H5-'log data'!H4)</f>
        <v>3.1932293393512001E-2</v>
      </c>
      <c r="I4" s="4">
        <f>('log data'!I5-'log data'!I4)</f>
        <v>2.6328137830101905E-2</v>
      </c>
      <c r="J4" s="4">
        <f>'Date colectate'!L13/4/100</f>
        <v>4.7291666666666669E-2</v>
      </c>
      <c r="K4" s="4">
        <f>('log data'!K5-'log data'!K4)</f>
        <v>2.0369979572089081E-2</v>
      </c>
      <c r="L4" s="4">
        <f>('log data'!L5-'log data'!L4)</f>
        <v>-1.2023386451652796E-2</v>
      </c>
      <c r="M4" s="4">
        <f>('log data'!M5-'log data'!M4)</f>
        <v>1.2815288474827824E-3</v>
      </c>
      <c r="N4" s="4">
        <f>('log data'!N5-'log data'!N4)</f>
        <v>4.1970956105177315E-3</v>
      </c>
      <c r="O4" s="4">
        <f>('log data'!O5-'log data'!O4)</f>
        <v>4.8063096235567926E-2</v>
      </c>
      <c r="P4" s="4">
        <f>('log data'!P5-'log data'!P4)</f>
        <v>1.2282188744846323E-2</v>
      </c>
      <c r="Q4" s="4">
        <f>('log data'!Q5-'log data'!Q4)</f>
        <v>-2.6545712360929397E-2</v>
      </c>
      <c r="R4" s="4">
        <f>LN('Date colectate'!S13)-LN('Date colectate'!S12)</f>
        <v>3.5416703687189965E-3</v>
      </c>
      <c r="S4" s="4">
        <f>LN('Date colectate'!T13)-LN('Date colectate'!T12)</f>
        <v>8.0867871057854757E-3</v>
      </c>
      <c r="T4" s="4">
        <f>('log data'!T5-'log data'!T4)</f>
        <v>3.5551270164297932E-3</v>
      </c>
      <c r="U4" s="4">
        <f>('log data'!U5-'log data'!U4)</f>
        <v>3.2247315392108789E-3</v>
      </c>
      <c r="V4" s="4">
        <f>('log data'!V5-'log data'!V4)</f>
        <v>1.4550382114331128E-2</v>
      </c>
      <c r="W4" s="4">
        <f>('log data'!W5-'log data'!W4)</f>
        <v>5.0375600669498866E-3</v>
      </c>
      <c r="X4" s="4">
        <f>('log data'!X5-'log data'!X4)</f>
        <v>3.3704910876528604E-3</v>
      </c>
      <c r="Y4" s="4">
        <f>('log data'!Y5-'log data'!Y4)</f>
        <v>-2.2793085711780847E-4</v>
      </c>
      <c r="Z4" s="4">
        <f>('log data'!Z5-'log data'!Z4)</f>
        <v>-2.2762263077069633E-4</v>
      </c>
      <c r="AA4" s="4">
        <f>('log data'!AB5-'log data'!AB4)</f>
        <v>6.7507533175223955E-3</v>
      </c>
      <c r="AB4" s="4">
        <f>('log data'!AC5-'log data'!AC4)</f>
        <v>1.9498862932611438E-2</v>
      </c>
      <c r="AC4" s="24">
        <f>'Date colectate'!AD13/4/100</f>
        <v>2.5000000000000001E-3</v>
      </c>
    </row>
    <row r="5" spans="1:29" x14ac:dyDescent="0.25">
      <c r="A5" s="15">
        <v>37956</v>
      </c>
      <c r="B5" s="4">
        <f>('log data'!B6-'log data'!B5)</f>
        <v>4.1084083369874236E-2</v>
      </c>
      <c r="C5" s="4">
        <f>('log data'!C6-'log data'!C5)</f>
        <v>5.2567373128077577E-2</v>
      </c>
      <c r="D5" s="4">
        <f>('log data'!D6-'log data'!D5)</f>
        <v>6.7746945691146365E-2</v>
      </c>
      <c r="E5" s="4">
        <f>('log data'!E6-'log data'!E5)</f>
        <v>-1.178742005645006E-2</v>
      </c>
      <c r="F5" s="4">
        <f>('log data'!F6-'log data'!F5)</f>
        <v>8.5749184584376081E-3</v>
      </c>
      <c r="G5" s="4">
        <f>('log data'!G6-'log data'!G5)</f>
        <v>7.7302175469901258E-2</v>
      </c>
      <c r="H5" s="4">
        <f>('log data'!H6-'log data'!H5)</f>
        <v>5.459342268628653E-3</v>
      </c>
      <c r="I5" s="4">
        <f>('log data'!I6-'log data'!I5)</f>
        <v>3.3571908245694893E-2</v>
      </c>
      <c r="J5" s="4">
        <f>'Date colectate'!L14/4/100</f>
        <v>5.2291666666666667E-2</v>
      </c>
      <c r="K5" s="4">
        <f>('log data'!K6-'log data'!K5)</f>
        <v>6.8449816119261708E-2</v>
      </c>
      <c r="L5" s="4">
        <f>('log data'!L6-'log data'!L5)</f>
        <v>6.5449909410607354E-2</v>
      </c>
      <c r="M5" s="4">
        <f>('log data'!M6-'log data'!M5)</f>
        <v>-1.3056565302427714E-2</v>
      </c>
      <c r="N5" s="4">
        <f>('log data'!N6-'log data'!N5)</f>
        <v>-1.1871647806490859E-2</v>
      </c>
      <c r="O5" s="4">
        <f>('log data'!O6-'log data'!O5)</f>
        <v>4.3824035033416919E-2</v>
      </c>
      <c r="P5" s="4">
        <f>('log data'!P6-'log data'!P5)</f>
        <v>2.7399516635426835E-3</v>
      </c>
      <c r="Q5" s="4">
        <f>('log data'!Q6-'log data'!Q5)</f>
        <v>1.5882442991183687E-2</v>
      </c>
      <c r="R5" s="4">
        <f>LN('Date colectate'!S14)-LN('Date colectate'!S13)</f>
        <v>4.9787469299493736E-3</v>
      </c>
      <c r="S5" s="4">
        <f>LN('Date colectate'!T14)-LN('Date colectate'!T13)</f>
        <v>1.8180320683915951E-3</v>
      </c>
      <c r="T5" s="4">
        <f>('log data'!T6-'log data'!T5)</f>
        <v>6.0787384594753746E-3</v>
      </c>
      <c r="U5" s="4">
        <f>('log data'!U6-'log data'!U5)</f>
        <v>1.1355745689201058E-3</v>
      </c>
      <c r="V5" s="4">
        <f>('log data'!V6-'log data'!V5)</f>
        <v>2.27372582019294E-2</v>
      </c>
      <c r="W5" s="4">
        <f>('log data'!W6-'log data'!W5)</f>
        <v>2.4203569919061252E-2</v>
      </c>
      <c r="X5" s="4">
        <f>('log data'!X6-'log data'!X5)</f>
        <v>3.3681506657479154E-3</v>
      </c>
      <c r="Y5" s="4">
        <f>('log data'!Y6-'log data'!Y5)</f>
        <v>-1.5986505562892717E-4</v>
      </c>
      <c r="Z5" s="4">
        <f>('log data'!Z6-'log data'!Z5)</f>
        <v>-1.1245527256482646E-3</v>
      </c>
      <c r="AA5" s="4">
        <f>('log data'!AB6-'log data'!AB5)</f>
        <v>-2.8102445325641767E-3</v>
      </c>
      <c r="AB5" s="4">
        <f>('log data'!AC6-'log data'!AC5)</f>
        <v>8.0597097265211498E-2</v>
      </c>
      <c r="AC5" s="24">
        <f>'Date colectate'!AD14/4/100</f>
        <v>2.5000000000000001E-3</v>
      </c>
    </row>
    <row r="6" spans="1:29" x14ac:dyDescent="0.25">
      <c r="A6" s="15">
        <v>38047</v>
      </c>
      <c r="B6" s="4">
        <f>('log data'!B7-'log data'!B6)</f>
        <v>2.227716934122359E-2</v>
      </c>
      <c r="C6" s="4">
        <f>('log data'!C7-'log data'!C6)</f>
        <v>2.6092079189097284E-2</v>
      </c>
      <c r="D6" s="4">
        <f>('log data'!D7-'log data'!D6)</f>
        <v>4.4448481505649617E-2</v>
      </c>
      <c r="E6" s="4">
        <f>('log data'!E7-'log data'!E6)</f>
        <v>1.001351888798574E-2</v>
      </c>
      <c r="F6" s="4">
        <f>('log data'!F7-'log data'!F6)</f>
        <v>2.5969628825068369E-2</v>
      </c>
      <c r="G6" s="4">
        <f>('log data'!G7-'log data'!G6)</f>
        <v>7.7475077748181853E-2</v>
      </c>
      <c r="H6" s="4">
        <f>('log data'!H7-'log data'!H6)</f>
        <v>1.867127409132685E-2</v>
      </c>
      <c r="I6" s="4">
        <f>('log data'!I7-'log data'!I6)</f>
        <v>3.3646998751060586E-2</v>
      </c>
      <c r="J6" s="4">
        <f>'Date colectate'!L15/4/100</f>
        <v>5.3124999999999999E-2</v>
      </c>
      <c r="K6" s="4">
        <f>('log data'!K7-'log data'!K6)</f>
        <v>-4.7490986836826732E-3</v>
      </c>
      <c r="L6" s="4">
        <f>('log data'!L7-'log data'!L6)</f>
        <v>-8.7727633627372459E-3</v>
      </c>
      <c r="M6" s="4">
        <f>('log data'!M7-'log data'!M6)</f>
        <v>2.3109564543898564E-2</v>
      </c>
      <c r="N6" s="4">
        <f>('log data'!N7-'log data'!N6)</f>
        <v>1.1329227505062711E-2</v>
      </c>
      <c r="O6" s="4">
        <f>('log data'!O7-'log data'!O6)</f>
        <v>9.817618524723315E-2</v>
      </c>
      <c r="P6" s="4">
        <f>('log data'!P7-'log data'!P6)</f>
        <v>7.5899015906009559E-2</v>
      </c>
      <c r="Q6" s="4">
        <f>('log data'!Q7-'log data'!Q6)</f>
        <v>-3.0841177872779735E-2</v>
      </c>
      <c r="R6" s="4">
        <f>LN('Date colectate'!S15)-LN('Date colectate'!S14)</f>
        <v>6.1887768442163704E-3</v>
      </c>
      <c r="S6" s="4">
        <f>LN('Date colectate'!T15)-LN('Date colectate'!T14)</f>
        <v>4.9312658159834655E-3</v>
      </c>
      <c r="T6" s="4">
        <f>('log data'!T7-'log data'!T6)</f>
        <v>4.7993325221806771E-3</v>
      </c>
      <c r="U6" s="4">
        <f>('log data'!U7-'log data'!U6)</f>
        <v>6.0978807951617142E-3</v>
      </c>
      <c r="V6" s="4">
        <f>('log data'!V7-'log data'!V6)</f>
        <v>2.1715731565466356E-2</v>
      </c>
      <c r="W6" s="4">
        <f>('log data'!W7-'log data'!W6)</f>
        <v>1.2678647760780315E-2</v>
      </c>
      <c r="X6" s="4">
        <f>('log data'!X7-'log data'!X6)</f>
        <v>1.6989152622590487E-2</v>
      </c>
      <c r="Y6" s="4">
        <f>('log data'!Y7-'log data'!Y6)</f>
        <v>2.2395439074092138E-3</v>
      </c>
      <c r="Z6" s="4">
        <f>('log data'!Z7-'log data'!Z6)</f>
        <v>-6.5310310496613511E-5</v>
      </c>
      <c r="AA6" s="4">
        <f>('log data'!AB7-'log data'!AB6)</f>
        <v>7.329541745582091E-4</v>
      </c>
      <c r="AB6" s="4">
        <f>('log data'!AC7-'log data'!AC6)</f>
        <v>-3.2673703938235044E-2</v>
      </c>
      <c r="AC6" s="24">
        <f>'Date colectate'!AD15/4/100</f>
        <v>2.5000000000000001E-3</v>
      </c>
    </row>
    <row r="7" spans="1:29" x14ac:dyDescent="0.25">
      <c r="A7" s="15">
        <v>38139</v>
      </c>
      <c r="B7" s="4">
        <f>('log data'!B8-'log data'!B7)</f>
        <v>1.4543692375703188E-2</v>
      </c>
      <c r="C7" s="4">
        <f>('log data'!C8-'log data'!C7)</f>
        <v>3.3709751921912279E-2</v>
      </c>
      <c r="D7" s="4">
        <f>('log data'!D8-'log data'!D7)</f>
        <v>-4.5475764382505446E-3</v>
      </c>
      <c r="E7" s="4">
        <f>('log data'!E8-'log data'!E7)</f>
        <v>4.9740114394583479E-2</v>
      </c>
      <c r="F7" s="4">
        <f>('log data'!F8-'log data'!F7)</f>
        <v>2.2287006528278752E-2</v>
      </c>
      <c r="G7" s="4">
        <f>('log data'!G8-'log data'!G7)</f>
        <v>3.7634026140587196E-2</v>
      </c>
      <c r="H7" s="4">
        <f>('log data'!H8-'log data'!H7)</f>
        <v>2.9192892221045597E-2</v>
      </c>
      <c r="I7" s="4">
        <f>('log data'!I8-'log data'!I7)</f>
        <v>1.6344249884659767E-2</v>
      </c>
      <c r="J7" s="4">
        <f>'Date colectate'!L16/4/100</f>
        <v>5.2708333333333329E-2</v>
      </c>
      <c r="K7" s="4">
        <f>('log data'!K8-'log data'!K7)</f>
        <v>-8.2609645051112679E-3</v>
      </c>
      <c r="L7" s="4">
        <f>('log data'!L8-'log data'!L7)</f>
        <v>-1.9024036004696931E-2</v>
      </c>
      <c r="M7" s="4">
        <f>('log data'!M8-'log data'!M7)</f>
        <v>4.246741704643231E-3</v>
      </c>
      <c r="N7" s="4">
        <f>('log data'!N8-'log data'!N7)</f>
        <v>4.2846455450633592E-3</v>
      </c>
      <c r="O7" s="4">
        <f>('log data'!O8-'log data'!O7)</f>
        <v>3.3931520844900476E-2</v>
      </c>
      <c r="P7" s="4">
        <f>('log data'!P8-'log data'!P7)</f>
        <v>1.9387828469197288E-2</v>
      </c>
      <c r="Q7" s="4">
        <f>('log data'!Q8-'log data'!Q7)</f>
        <v>-4.1970716427023547E-2</v>
      </c>
      <c r="R7" s="4">
        <f>LN('Date colectate'!S16)-LN('Date colectate'!S15)</f>
        <v>8.702384072761582E-3</v>
      </c>
      <c r="S7" s="4">
        <f>LN('Date colectate'!T16)-LN('Date colectate'!T15)</f>
        <v>5.5608895279126713E-3</v>
      </c>
      <c r="T7" s="4">
        <f>('log data'!T8-'log data'!T7)</f>
        <v>3.7526787371930936E-3</v>
      </c>
      <c r="U7" s="4">
        <f>('log data'!U8-'log data'!U7)</f>
        <v>3.2729637858963656E-4</v>
      </c>
      <c r="V7" s="4">
        <f>('log data'!V8-'log data'!V7)</f>
        <v>2.7274842591463511E-2</v>
      </c>
      <c r="W7" s="4">
        <f>('log data'!W8-'log data'!W7)</f>
        <v>2.4388342863234769E-2</v>
      </c>
      <c r="X7" s="4">
        <f>('log data'!X8-'log data'!X7)</f>
        <v>1.2347396050420567E-3</v>
      </c>
      <c r="Y7" s="4">
        <f>('log data'!Y8-'log data'!Y7)</f>
        <v>-5.7201756572400342E-4</v>
      </c>
      <c r="Z7" s="4">
        <f>('log data'!Z8-'log data'!Z7)</f>
        <v>1.6598211719420775E-4</v>
      </c>
      <c r="AA7" s="4">
        <f>('log data'!AB8-'log data'!AB7)</f>
        <v>-2.8274630895568365E-3</v>
      </c>
      <c r="AB7" s="4">
        <f>('log data'!AC8-'log data'!AC7)</f>
        <v>-5.6606246560779172E-3</v>
      </c>
      <c r="AC7" s="24">
        <f>'Date colectate'!AD16/4/100</f>
        <v>2.5000000000000001E-3</v>
      </c>
    </row>
    <row r="8" spans="1:29" x14ac:dyDescent="0.25">
      <c r="A8" s="15">
        <v>38231</v>
      </c>
      <c r="B8" s="4">
        <f>('log data'!B9-'log data'!B8)</f>
        <v>2.7503228198637153E-2</v>
      </c>
      <c r="C8" s="4">
        <f>('log data'!C9-'log data'!C8)</f>
        <v>2.7233798297800149E-2</v>
      </c>
      <c r="D8" s="4">
        <f>('log data'!D9-'log data'!D8)</f>
        <v>6.0464350122053645E-2</v>
      </c>
      <c r="E8" s="4">
        <f>('log data'!E9-'log data'!E8)</f>
        <v>2.91056405820731E-2</v>
      </c>
      <c r="F8" s="4">
        <f>('log data'!F9-'log data'!F8)</f>
        <v>3.5758602173453724E-2</v>
      </c>
      <c r="G8" s="4">
        <f>('log data'!G9-'log data'!G8)</f>
        <v>4.5289727568085247E-2</v>
      </c>
      <c r="H8" s="4">
        <f>('log data'!H9-'log data'!H8)</f>
        <v>-7.3853667039811555E-3</v>
      </c>
      <c r="I8" s="4">
        <f>('log data'!I9-'log data'!I8)</f>
        <v>1.9669078769721349E-2</v>
      </c>
      <c r="J8" s="4">
        <f>'Date colectate'!L17/4/100</f>
        <v>4.791666666666667E-2</v>
      </c>
      <c r="K8" s="4">
        <f>('log data'!K9-'log data'!K8)</f>
        <v>1.2451084889330444E-2</v>
      </c>
      <c r="L8" s="4">
        <f>('log data'!L9-'log data'!L8)</f>
        <v>2.7261396955241768E-2</v>
      </c>
      <c r="M8" s="4">
        <f>('log data'!M9-'log data'!M8)</f>
        <v>1.1037026248725823E-3</v>
      </c>
      <c r="N8" s="4">
        <f>('log data'!N9-'log data'!N8)</f>
        <v>-1.9886549998751057E-3</v>
      </c>
      <c r="O8" s="4">
        <f>('log data'!O9-'log data'!O8)</f>
        <v>4.089312246692689E-2</v>
      </c>
      <c r="P8" s="4">
        <f>('log data'!P9-'log data'!P8)</f>
        <v>1.3389894268289737E-2</v>
      </c>
      <c r="Q8" s="4">
        <f>('log data'!Q9-'log data'!Q8)</f>
        <v>-1.4782713408469927E-2</v>
      </c>
      <c r="R8" s="4">
        <f>LN('Date colectate'!S17)-LN('Date colectate'!S16)</f>
        <v>1.0188487891023001E-3</v>
      </c>
      <c r="S8" s="4">
        <f>LN('Date colectate'!T17)-LN('Date colectate'!T16)</f>
        <v>4.1682650990191306E-3</v>
      </c>
      <c r="T8" s="4">
        <f>('log data'!T9-'log data'!T8)</f>
        <v>1.316510534705273E-3</v>
      </c>
      <c r="U8" s="4">
        <f>('log data'!U9-'log data'!U8)</f>
        <v>2.5249889547218629E-4</v>
      </c>
      <c r="V8" s="4">
        <f>('log data'!V9-'log data'!V8)</f>
        <v>7.9717763491604643E-4</v>
      </c>
      <c r="W8" s="4">
        <f>('log data'!W9-'log data'!W8)</f>
        <v>1.2442945523125637E-2</v>
      </c>
      <c r="X8" s="4">
        <f>('log data'!X9-'log data'!X8)</f>
        <v>-4.9550018073052371E-5</v>
      </c>
      <c r="Y8" s="4">
        <f>('log data'!Y9-'log data'!Y8)</f>
        <v>3.6940646757930296E-3</v>
      </c>
      <c r="Z8" s="4">
        <f>('log data'!Z9-'log data'!Z8)</f>
        <v>3.5911551278622333E-3</v>
      </c>
      <c r="AA8" s="4">
        <f>('log data'!AB9-'log data'!AB8)</f>
        <v>1.9001509225011759E-3</v>
      </c>
      <c r="AB8" s="4">
        <f>('log data'!AC9-'log data'!AC8)</f>
        <v>2.0681408024395748E-2</v>
      </c>
      <c r="AC8" s="24">
        <f>'Date colectate'!AD17/4/100</f>
        <v>2.5000000000000001E-3</v>
      </c>
    </row>
    <row r="9" spans="1:29" x14ac:dyDescent="0.25">
      <c r="A9" s="15">
        <v>38322</v>
      </c>
      <c r="B9" s="4">
        <f>('log data'!B10-'log data'!B9)</f>
        <v>2.4363031077434094E-2</v>
      </c>
      <c r="C9" s="4">
        <f>('log data'!C10-'log data'!C9)</f>
        <v>3.6946279678806704E-2</v>
      </c>
      <c r="D9" s="4">
        <f>('log data'!D10-'log data'!D9)</f>
        <v>-1.2609393882452302E-2</v>
      </c>
      <c r="E9" s="4">
        <f>('log data'!E10-'log data'!E9)</f>
        <v>-5.1093588992028316E-3</v>
      </c>
      <c r="F9" s="4">
        <f>('log data'!F10-'log data'!F9)</f>
        <v>1.1070765397056093E-2</v>
      </c>
      <c r="G9" s="4">
        <f>('log data'!G10-'log data'!G9)</f>
        <v>8.1019881849382358E-3</v>
      </c>
      <c r="H9" s="4">
        <f>('log data'!H10-'log data'!H9)</f>
        <v>1.2243495139966143E-2</v>
      </c>
      <c r="I9" s="4">
        <f>('log data'!I10-'log data'!I9)</f>
        <v>3.5186487611640338E-3</v>
      </c>
      <c r="J9" s="4">
        <f>'Date colectate'!L18/4/100</f>
        <v>4.4583333333333329E-2</v>
      </c>
      <c r="K9" s="4">
        <f>('log data'!K10-'log data'!K9)</f>
        <v>-4.3347363638079006E-2</v>
      </c>
      <c r="L9" s="4">
        <f>('log data'!L10-'log data'!L9)</f>
        <v>-8.7885060330794573E-3</v>
      </c>
      <c r="M9" s="4">
        <f>('log data'!M10-'log data'!M9)</f>
        <v>7.8257590589814185E-3</v>
      </c>
      <c r="N9" s="4">
        <f>('log data'!N10-'log data'!N9)</f>
        <v>8.2133609964412102E-3</v>
      </c>
      <c r="O9" s="4">
        <f>('log data'!O10-'log data'!O9)</f>
        <v>5.3272064222053217E-2</v>
      </c>
      <c r="P9" s="4">
        <f>('log data'!P10-'log data'!P9)</f>
        <v>2.8909033144619123E-2</v>
      </c>
      <c r="Q9" s="4">
        <f>('log data'!Q10-'log data'!Q9)</f>
        <v>-8.0293643316885266E-2</v>
      </c>
      <c r="R9" s="4">
        <f>LN('Date colectate'!S18)-LN('Date colectate'!S17)</f>
        <v>7.0019059214798673E-3</v>
      </c>
      <c r="S9" s="4">
        <f>LN('Date colectate'!T18)-LN('Date colectate'!T17)</f>
        <v>5.4363945442990058E-3</v>
      </c>
      <c r="T9" s="4">
        <f>('log data'!T10-'log data'!T9)</f>
        <v>1.9517070896473143E-3</v>
      </c>
      <c r="U9" s="4">
        <f>('log data'!U10-'log data'!U9)</f>
        <v>6.397990553987043E-3</v>
      </c>
      <c r="V9" s="4">
        <f>('log data'!V10-'log data'!V9)</f>
        <v>1.0053804632905283E-2</v>
      </c>
      <c r="W9" s="4">
        <f>('log data'!W10-'log data'!W9)</f>
        <v>1.3078897775887555E-2</v>
      </c>
      <c r="X9" s="4">
        <f>('log data'!X10-'log data'!X9)</f>
        <v>3.2063072697099404E-3</v>
      </c>
      <c r="Y9" s="4">
        <f>('log data'!Y10-'log data'!Y9)</f>
        <v>2.2010539086094738E-3</v>
      </c>
      <c r="Z9" s="4">
        <f>('log data'!Z10-'log data'!Z9)</f>
        <v>2.3244180072738985E-3</v>
      </c>
      <c r="AA9" s="4">
        <f>('log data'!AB10-'log data'!AB9)</f>
        <v>-1.8343952682533526E-3</v>
      </c>
      <c r="AB9" s="4">
        <f>('log data'!AC10-'log data'!AC9)</f>
        <v>9.3190703672722169E-2</v>
      </c>
      <c r="AC9" s="24">
        <f>'Date colectate'!AD18/4/100</f>
        <v>2.5000000000000001E-3</v>
      </c>
    </row>
    <row r="10" spans="1:29" x14ac:dyDescent="0.25">
      <c r="A10" s="15">
        <v>38412</v>
      </c>
      <c r="B10" s="4">
        <f>('log data'!B11-'log data'!B10)</f>
        <v>1.7119264375368815E-2</v>
      </c>
      <c r="C10" s="4">
        <f>('log data'!C11-'log data'!C10)</f>
        <v>2.8033987278739403E-2</v>
      </c>
      <c r="D10" s="4">
        <f>('log data'!D11-'log data'!D10)</f>
        <v>-3.5306474383023811E-2</v>
      </c>
      <c r="E10" s="4">
        <f>('log data'!E11-'log data'!E10)</f>
        <v>-5.6250301920064416E-2</v>
      </c>
      <c r="F10" s="4">
        <f>('log data'!F11-'log data'!F10)</f>
        <v>-4.3263762710665787E-3</v>
      </c>
      <c r="G10" s="4">
        <f>('log data'!G11-'log data'!G10)</f>
        <v>3.3630518176347657E-2</v>
      </c>
      <c r="H10" s="4">
        <f>('log data'!H11-'log data'!H10)</f>
        <v>2.8428460972178549E-3</v>
      </c>
      <c r="I10" s="4">
        <f>('log data'!I11-'log data'!I10)</f>
        <v>1.4605548467534479E-2</v>
      </c>
      <c r="J10" s="4">
        <f>'Date colectate'!L19/4/100</f>
        <v>3.8958333333333338E-2</v>
      </c>
      <c r="K10" s="4">
        <f>('log data'!K11-'log data'!K10)</f>
        <v>-6.8911273249428362E-2</v>
      </c>
      <c r="L10" s="4">
        <f>('log data'!L11-'log data'!L10)</f>
        <v>3.2450733754403327E-3</v>
      </c>
      <c r="M10" s="4">
        <f>('log data'!M11-'log data'!M10)</f>
        <v>1.0905533733884365E-2</v>
      </c>
      <c r="N10" s="4">
        <f>('log data'!N11-'log data'!N10)</f>
        <v>1.6293215461799626E-2</v>
      </c>
      <c r="O10" s="4">
        <f>('log data'!O11-'log data'!O10)</f>
        <v>8.8382840467213342E-2</v>
      </c>
      <c r="P10" s="4">
        <f>('log data'!P11-'log data'!P10)</f>
        <v>7.1263576091844527E-2</v>
      </c>
      <c r="Q10" s="4">
        <f>('log data'!Q11-'log data'!Q10)</f>
        <v>-9.6945260528167765E-2</v>
      </c>
      <c r="R10" s="4">
        <f>LN('Date colectate'!S19)-LN('Date colectate'!S18)</f>
        <v>4.7414969032688603E-3</v>
      </c>
      <c r="S10" s="4">
        <f>LN('Date colectate'!T19)-LN('Date colectate'!T18)</f>
        <v>3.9270171356271533E-3</v>
      </c>
      <c r="T10" s="4">
        <f>('log data'!T11-'log data'!T10)</f>
        <v>5.5668454337443052E-4</v>
      </c>
      <c r="U10" s="4">
        <f>('log data'!U11-'log data'!U10)</f>
        <v>1.7790236440866636E-3</v>
      </c>
      <c r="V10" s="4">
        <f>('log data'!V11-'log data'!V10)</f>
        <v>4.6199639088415623E-3</v>
      </c>
      <c r="W10" s="4">
        <f>('log data'!W11-'log data'!W10)</f>
        <v>-1.9217426319437791E-3</v>
      </c>
      <c r="X10" s="4">
        <f>('log data'!X11-'log data'!X10)</f>
        <v>-5.6006707811679934E-3</v>
      </c>
      <c r="Y10" s="4">
        <f>('log data'!Y11-'log data'!Y10)</f>
        <v>2.2375950628035213E-3</v>
      </c>
      <c r="Z10" s="4">
        <f>('log data'!Z11-'log data'!Z10)</f>
        <v>3.7525014964696624E-3</v>
      </c>
      <c r="AA10" s="4">
        <f>('log data'!AB11-'log data'!AB10)</f>
        <v>2.1107516959864014E-3</v>
      </c>
      <c r="AB10" s="4">
        <f>('log data'!AC11-'log data'!AC10)</f>
        <v>-4.943643418590371E-2</v>
      </c>
      <c r="AC10" s="24">
        <f>'Date colectate'!AD19/4/100</f>
        <v>2.5000000000000001E-3</v>
      </c>
    </row>
    <row r="11" spans="1:29" x14ac:dyDescent="0.25">
      <c r="A11" s="15">
        <v>38504</v>
      </c>
      <c r="B11" s="4">
        <f>('log data'!B12-'log data'!B11)</f>
        <v>2.3886890666413585E-2</v>
      </c>
      <c r="C11" s="4">
        <f>('log data'!C12-'log data'!C11)</f>
        <v>2.7634297051604584E-2</v>
      </c>
      <c r="D11" s="4">
        <f>('log data'!D12-'log data'!D11)</f>
        <v>2.3195952080584448E-2</v>
      </c>
      <c r="E11" s="4">
        <f>('log data'!E12-'log data'!E11)</f>
        <v>1.910047648769897E-2</v>
      </c>
      <c r="F11" s="4">
        <f>('log data'!F12-'log data'!F11)</f>
        <v>1.154830538748719E-2</v>
      </c>
      <c r="G11" s="4">
        <f>('log data'!G12-'log data'!G11)</f>
        <v>5.301558928334682E-2</v>
      </c>
      <c r="H11" s="4">
        <f>('log data'!H12-'log data'!H11)</f>
        <v>6.2533997306193356E-3</v>
      </c>
      <c r="I11" s="4">
        <f>('log data'!I12-'log data'!I11)</f>
        <v>2.3024377880607183E-2</v>
      </c>
      <c r="J11" s="4">
        <f>'Date colectate'!L20/4/100</f>
        <v>3.125E-2</v>
      </c>
      <c r="K11" s="4">
        <f>('log data'!K12-'log data'!K11)</f>
        <v>-2.0248778973384285E-2</v>
      </c>
      <c r="L11" s="4">
        <f>('log data'!L12-'log data'!L11)</f>
        <v>-8.8273206810052018E-2</v>
      </c>
      <c r="M11" s="4">
        <f>('log data'!M12-'log data'!M11)</f>
        <v>-1.601720227915493E-2</v>
      </c>
      <c r="N11" s="4">
        <f>('log data'!N12-'log data'!N11)</f>
        <v>-1.2126907567038714E-2</v>
      </c>
      <c r="O11" s="4">
        <f>('log data'!O12-'log data'!O11)</f>
        <v>5.5171528046711771E-2</v>
      </c>
      <c r="P11" s="4">
        <f>('log data'!P12-'log data'!P11)</f>
        <v>3.1284637380298186E-2</v>
      </c>
      <c r="Q11" s="4">
        <f>('log data'!Q12-'log data'!Q11)</f>
        <v>-4.7883076024989091E-2</v>
      </c>
      <c r="R11" s="4">
        <f>LN('Date colectate'!S20)-LN('Date colectate'!S19)</f>
        <v>7.4200681360059306E-3</v>
      </c>
      <c r="S11" s="4">
        <f>LN('Date colectate'!T20)-LN('Date colectate'!T19)</f>
        <v>5.0350600079234198E-3</v>
      </c>
      <c r="T11" s="4">
        <f>('log data'!T12-'log data'!T11)</f>
        <v>5.3374391778699959E-3</v>
      </c>
      <c r="U11" s="4">
        <f>('log data'!U12-'log data'!U11)</f>
        <v>4.0855300942581607E-3</v>
      </c>
      <c r="V11" s="4">
        <f>('log data'!V12-'log data'!V11)</f>
        <v>1.5872053753079207E-2</v>
      </c>
      <c r="W11" s="4">
        <f>('log data'!W12-'log data'!W11)</f>
        <v>2.6486626473874786E-2</v>
      </c>
      <c r="X11" s="4">
        <f>('log data'!X12-'log data'!X11)</f>
        <v>5.2338481956810678E-3</v>
      </c>
      <c r="Y11" s="4">
        <f>('log data'!Y12-'log data'!Y11)</f>
        <v>2.1625071546607089E-3</v>
      </c>
      <c r="Z11" s="4">
        <f>('log data'!Z12-'log data'!Z11)</f>
        <v>2.3101982057212034E-3</v>
      </c>
      <c r="AA11" s="4">
        <f>('log data'!AB12-'log data'!AB11)</f>
        <v>2.2912453571688474E-4</v>
      </c>
      <c r="AB11" s="4">
        <f>('log data'!AC12-'log data'!AC11)</f>
        <v>-6.9632208362089248E-2</v>
      </c>
      <c r="AC11" s="24">
        <f>'Date colectate'!AD20/4/100</f>
        <v>2.5000000000000001E-3</v>
      </c>
    </row>
    <row r="12" spans="1:29" x14ac:dyDescent="0.25">
      <c r="A12" s="15">
        <v>38596</v>
      </c>
      <c r="B12" s="4">
        <f>('log data'!B13-'log data'!B12)</f>
        <v>1.6634678111269174E-2</v>
      </c>
      <c r="C12" s="4">
        <f>('log data'!C13-'log data'!C12)</f>
        <v>3.1653703225755336E-2</v>
      </c>
      <c r="D12" s="4">
        <f>('log data'!D13-'log data'!D12)</f>
        <v>1.0934719978402896E-2</v>
      </c>
      <c r="E12" s="4">
        <f>('log data'!E13-'log data'!E12)</f>
        <v>1.3342332669139978E-2</v>
      </c>
      <c r="F12" s="4">
        <f>('log data'!F13-'log data'!F12)</f>
        <v>1.6773503205198992E-2</v>
      </c>
      <c r="G12" s="4">
        <f>('log data'!G13-'log data'!G12)</f>
        <v>2.670551197518467E-2</v>
      </c>
      <c r="H12" s="4">
        <f>('log data'!H13-'log data'!H12)</f>
        <v>1.7358459728645137E-2</v>
      </c>
      <c r="I12" s="4">
        <f>('log data'!I13-'log data'!I12)</f>
        <v>1.1598056487223563E-2</v>
      </c>
      <c r="J12" s="4">
        <f>'Date colectate'!L21/4/100</f>
        <v>2.375E-2</v>
      </c>
      <c r="K12" s="4">
        <f>('log data'!K13-'log data'!K12)</f>
        <v>-1.1922020789584487E-2</v>
      </c>
      <c r="L12" s="4">
        <f>('log data'!L13-'log data'!L12)</f>
        <v>-0.14846395184343852</v>
      </c>
      <c r="M12" s="4">
        <f>('log data'!M13-'log data'!M12)</f>
        <v>-3.3628681449425102E-2</v>
      </c>
      <c r="N12" s="4">
        <f>('log data'!N13-'log data'!N12)</f>
        <v>-2.6261754877502597E-2</v>
      </c>
      <c r="O12" s="4">
        <f>('log data'!O13-'log data'!O12)</f>
        <v>1.6664417974348034E-2</v>
      </c>
      <c r="P12" s="4">
        <f>('log data'!P13-'log data'!P12)</f>
        <v>2.973986307885923E-5</v>
      </c>
      <c r="Q12" s="4">
        <f>('log data'!Q13-'log data'!Q12)</f>
        <v>-4.3575724015339823E-2</v>
      </c>
      <c r="R12" s="4">
        <f>LN('Date colectate'!S21)-LN('Date colectate'!S20)</f>
        <v>6.4725145056181432E-3</v>
      </c>
      <c r="S12" s="4">
        <f>LN('Date colectate'!T21)-LN('Date colectate'!T20)</f>
        <v>3.4925356358632698E-3</v>
      </c>
      <c r="T12" s="4">
        <f>('log data'!T13-'log data'!T12)</f>
        <v>6.0305895436520984E-3</v>
      </c>
      <c r="U12" s="4">
        <f>('log data'!U13-'log data'!U12)</f>
        <v>4.4197791939755149E-3</v>
      </c>
      <c r="V12" s="4">
        <f>('log data'!V13-'log data'!V12)</f>
        <v>2.186195682755443E-2</v>
      </c>
      <c r="W12" s="4">
        <f>('log data'!W13-'log data'!W12)</f>
        <v>1.5809609552879245E-2</v>
      </c>
      <c r="X12" s="4">
        <f>('log data'!X13-'log data'!X12)</f>
        <v>-1.8351553155109279E-2</v>
      </c>
      <c r="Y12" s="4">
        <f>('log data'!Y13-'log data'!Y12)</f>
        <v>-1.2868302595836489E-3</v>
      </c>
      <c r="Z12" s="4">
        <f>('log data'!Z13-'log data'!Z12)</f>
        <v>2.0720064476442701E-4</v>
      </c>
      <c r="AA12" s="4">
        <f>('log data'!AB13-'log data'!AB12)</f>
        <v>2.6875804338297726E-3</v>
      </c>
      <c r="AB12" s="4">
        <f>('log data'!AC13-'log data'!AC12)</f>
        <v>-4.1435378749556384E-3</v>
      </c>
      <c r="AC12" s="24">
        <f>'Date colectate'!AD21/4/100</f>
        <v>2.5000000000000001E-3</v>
      </c>
    </row>
    <row r="13" spans="1:29" x14ac:dyDescent="0.25">
      <c r="A13" s="15">
        <v>38687</v>
      </c>
      <c r="B13" s="4">
        <f>('log data'!B14-'log data'!B13)</f>
        <v>2.6033742494520951E-2</v>
      </c>
      <c r="C13" s="4">
        <f>('log data'!C14-'log data'!C13)</f>
        <v>1.3417261228633848E-2</v>
      </c>
      <c r="D13" s="4">
        <f>('log data'!D14-'log data'!D13)</f>
        <v>-2.3656701966423554E-3</v>
      </c>
      <c r="E13" s="4">
        <f>('log data'!E14-'log data'!E13)</f>
        <v>1.6162605091612825E-2</v>
      </c>
      <c r="F13" s="4">
        <f>('log data'!F14-'log data'!F13)</f>
        <v>2.2105598484486677E-2</v>
      </c>
      <c r="G13" s="4">
        <f>('log data'!G14-'log data'!G13)</f>
        <v>4.2078827410362507E-2</v>
      </c>
      <c r="H13" s="4">
        <f>('log data'!H14-'log data'!H13)</f>
        <v>1.442963337041947E-2</v>
      </c>
      <c r="I13" s="4">
        <f>('log data'!I14-'log data'!I13)</f>
        <v>1.8274602549279706E-2</v>
      </c>
      <c r="J13" s="4">
        <f>'Date colectate'!L22/4/100</f>
        <v>1.8749999999999999E-2</v>
      </c>
      <c r="K13" s="4">
        <f>('log data'!K14-'log data'!K13)</f>
        <v>3.3122287553765117E-2</v>
      </c>
      <c r="L13" s="4">
        <f>('log data'!L14-'log data'!L13)</f>
        <v>4.8484867265824239E-2</v>
      </c>
      <c r="M13" s="4">
        <f>('log data'!M14-'log data'!M13)</f>
        <v>3.2732953749799343E-2</v>
      </c>
      <c r="N13" s="4">
        <f>('log data'!N14-'log data'!N13)</f>
        <v>3.0577711958390985E-2</v>
      </c>
      <c r="O13" s="4">
        <f>('log data'!O14-'log data'!O13)</f>
        <v>2.0489734848456287E-2</v>
      </c>
      <c r="P13" s="4">
        <f>('log data'!P14-'log data'!P13)</f>
        <v>-5.5440076460646637E-3</v>
      </c>
      <c r="Q13" s="4">
        <f>('log data'!Q14-'log data'!Q13)</f>
        <v>1.9705026325131048E-2</v>
      </c>
      <c r="R13" s="4">
        <f>LN('Date colectate'!S22)-LN('Date colectate'!S21)</f>
        <v>3.6657295717548166E-3</v>
      </c>
      <c r="S13" s="4">
        <f>LN('Date colectate'!T22)-LN('Date colectate'!T21)</f>
        <v>7.6924604485562043E-3</v>
      </c>
      <c r="T13" s="4">
        <f>('log data'!T14-'log data'!T13)</f>
        <v>4.551098625690031E-3</v>
      </c>
      <c r="U13" s="4">
        <f>('log data'!U14-'log data'!U13)</f>
        <v>3.2385896163305006E-3</v>
      </c>
      <c r="V13" s="4">
        <f>('log data'!V14-'log data'!V13)</f>
        <v>1.6151091887437907E-2</v>
      </c>
      <c r="W13" s="4">
        <f>('log data'!W14-'log data'!W13)</f>
        <v>2.4161223987877456E-2</v>
      </c>
      <c r="X13" s="4">
        <f>('log data'!X14-'log data'!X13)</f>
        <v>-6.690948984181988E-3</v>
      </c>
      <c r="Y13" s="4">
        <f>('log data'!Y14-'log data'!Y13)</f>
        <v>2.8211995373883525E-3</v>
      </c>
      <c r="Z13" s="4">
        <f>('log data'!Z14-'log data'!Z13)</f>
        <v>3.4904268479181155E-3</v>
      </c>
      <c r="AA13" s="4">
        <f>('log data'!AB14-'log data'!AB13)</f>
        <v>8.7244101566872345E-3</v>
      </c>
      <c r="AB13" s="4">
        <f>('log data'!AC14-'log data'!AC13)</f>
        <v>-2.0555277182550624E-2</v>
      </c>
      <c r="AC13" s="24">
        <f>'Date colectate'!AD22/4/100</f>
        <v>2.5000000000000001E-3</v>
      </c>
    </row>
    <row r="14" spans="1:29" x14ac:dyDescent="0.25">
      <c r="A14" s="15">
        <v>38777</v>
      </c>
      <c r="B14" s="4">
        <f>('log data'!B15-'log data'!B14)</f>
        <v>1.4618327483677085E-2</v>
      </c>
      <c r="C14" s="4">
        <f>('log data'!C15-'log data'!C14)</f>
        <v>2.6211891145170974E-2</v>
      </c>
      <c r="D14" s="4">
        <f>('log data'!D15-'log data'!D14)</f>
        <v>4.4491832309418555E-2</v>
      </c>
      <c r="E14" s="4">
        <f>('log data'!E15-'log data'!E14)</f>
        <v>-4.3170590449659763E-2</v>
      </c>
      <c r="F14" s="4">
        <f>('log data'!F15-'log data'!F14)</f>
        <v>2.8024962144110432E-2</v>
      </c>
      <c r="G14" s="4">
        <f>('log data'!G15-'log data'!G14)</f>
        <v>7.4016857556575388E-2</v>
      </c>
      <c r="H14" s="4">
        <f>('log data'!H15-'log data'!H14)</f>
        <v>1.2701250259118613E-2</v>
      </c>
      <c r="I14" s="4">
        <f>('log data'!I15-'log data'!I14)</f>
        <v>3.2145112804639719E-2</v>
      </c>
      <c r="J14" s="4">
        <f>'Date colectate'!L23/4/100</f>
        <v>2.0416666666666666E-2</v>
      </c>
      <c r="K14" s="4">
        <f>('log data'!K15-'log data'!K14)</f>
        <v>-4.4562928716163519E-2</v>
      </c>
      <c r="L14" s="4">
        <f>('log data'!L15-'log data'!L14)</f>
        <v>8.6385602773476622E-2</v>
      </c>
      <c r="M14" s="4">
        <f>('log data'!M15-'log data'!M14)</f>
        <v>2.4253998312127045E-2</v>
      </c>
      <c r="N14" s="4">
        <f>('log data'!N15-'log data'!N14)</f>
        <v>2.2069193090279882E-2</v>
      </c>
      <c r="O14" s="4">
        <f>('log data'!O15-'log data'!O14)</f>
        <v>8.2708117619315402E-2</v>
      </c>
      <c r="P14" s="4">
        <f>('log data'!P15-'log data'!P14)</f>
        <v>6.8089790135638317E-2</v>
      </c>
      <c r="Q14" s="4">
        <f>('log data'!Q15-'log data'!Q14)</f>
        <v>-7.0774819861334493E-2</v>
      </c>
      <c r="R14" s="4">
        <f>LN('Date colectate'!S23)-LN('Date colectate'!S22)</f>
        <v>4.0463909145840304E-3</v>
      </c>
      <c r="S14" s="4">
        <f>LN('Date colectate'!T23)-LN('Date colectate'!T22)</f>
        <v>2.6334562977972098E-3</v>
      </c>
      <c r="T14" s="4">
        <f>('log data'!T15-'log data'!T14)</f>
        <v>8.16652086196612E-3</v>
      </c>
      <c r="U14" s="4">
        <f>('log data'!U15-'log data'!U14)</f>
        <v>4.9291235646506948E-3</v>
      </c>
      <c r="V14" s="4">
        <f>('log data'!V15-'log data'!V14)</f>
        <v>2.596166897339991E-2</v>
      </c>
      <c r="W14" s="4">
        <f>('log data'!W15-'log data'!W14)</f>
        <v>2.4340984930932841E-2</v>
      </c>
      <c r="X14" s="4">
        <f>('log data'!X15-'log data'!X14)</f>
        <v>-1.9487253934813209E-2</v>
      </c>
      <c r="Y14" s="4">
        <f>('log data'!Y15-'log data'!Y14)</f>
        <v>3.5613640319143158E-3</v>
      </c>
      <c r="Z14" s="4">
        <f>('log data'!Z15-'log data'!Z14)</f>
        <v>5.7793139004616023E-3</v>
      </c>
      <c r="AA14" s="4">
        <f>('log data'!AB15-'log data'!AB14)</f>
        <v>1.8189227138227793E-3</v>
      </c>
      <c r="AB14" s="4">
        <f>('log data'!AC15-'log data'!AC14)</f>
        <v>2.5690714626349309E-2</v>
      </c>
      <c r="AC14" s="24">
        <f>'Date colectate'!AD23/4/100</f>
        <v>3.1250000000000002E-3</v>
      </c>
    </row>
    <row r="15" spans="1:29" x14ac:dyDescent="0.25">
      <c r="A15" s="15">
        <v>38869</v>
      </c>
      <c r="B15" s="4">
        <f>('log data'!B16-'log data'!B15)</f>
        <v>1.1880207614511029E-2</v>
      </c>
      <c r="C15" s="4">
        <f>('log data'!C16-'log data'!C15)</f>
        <v>2.4751063148924501E-2</v>
      </c>
      <c r="D15" s="4">
        <f>('log data'!D16-'log data'!D15)</f>
        <v>2.6415783187896835E-2</v>
      </c>
      <c r="E15" s="4">
        <f>('log data'!E16-'log data'!E15)</f>
        <v>-1.278954015381828E-2</v>
      </c>
      <c r="F15" s="4">
        <f>('log data'!F16-'log data'!F15)</f>
        <v>1.6110231713375001E-2</v>
      </c>
      <c r="G15" s="4">
        <f>('log data'!G16-'log data'!G15)</f>
        <v>7.1468212405155107E-2</v>
      </c>
      <c r="H15" s="4">
        <f>('log data'!H16-'log data'!H15)</f>
        <v>-1.9238482406316315E-3</v>
      </c>
      <c r="I15" s="4">
        <f>('log data'!I16-'log data'!I15)</f>
        <v>3.1038250279048274E-2</v>
      </c>
      <c r="J15" s="4">
        <f>'Date colectate'!L24/4/100</f>
        <v>2.1458333333333336E-2</v>
      </c>
      <c r="K15" s="4">
        <f>('log data'!K16-'log data'!K15)</f>
        <v>1.4245456060393291E-2</v>
      </c>
      <c r="L15" s="4">
        <f>('log data'!L16-'log data'!L15)</f>
        <v>-1.4144507386164573E-2</v>
      </c>
      <c r="M15" s="4">
        <f>('log data'!M16-'log data'!M15)</f>
        <v>-2.2990918268024352E-3</v>
      </c>
      <c r="N15" s="4">
        <f>('log data'!N16-'log data'!N15)</f>
        <v>-3.7281859824052077E-3</v>
      </c>
      <c r="O15" s="4">
        <f>('log data'!O16-'log data'!O15)</f>
        <v>-2.6319462099576363E-2</v>
      </c>
      <c r="P15" s="4">
        <f>('log data'!P16-'log data'!P15)</f>
        <v>-3.8199669714087392E-2</v>
      </c>
      <c r="Q15" s="4">
        <f>('log data'!Q16-'log data'!Q15)</f>
        <v>-1.0505607088530766E-2</v>
      </c>
      <c r="R15" s="4">
        <f>LN('Date colectate'!S24)-LN('Date colectate'!S23)</f>
        <v>1.0093671859228159E-2</v>
      </c>
      <c r="S15" s="4">
        <f>LN('Date colectate'!T24)-LN('Date colectate'!T23)</f>
        <v>5.7378499562350527E-3</v>
      </c>
      <c r="T15" s="4">
        <f>('log data'!T16-'log data'!T15)</f>
        <v>9.3850920270170946E-3</v>
      </c>
      <c r="U15" s="4">
        <f>('log data'!U16-'log data'!U15)</f>
        <v>3.9305133882781007E-3</v>
      </c>
      <c r="V15" s="4">
        <f>('log data'!V16-'log data'!V15)</f>
        <v>1.9294577438248695E-2</v>
      </c>
      <c r="W15" s="4">
        <f>('log data'!W16-'log data'!W15)</f>
        <v>1.4702121572456761E-2</v>
      </c>
      <c r="X15" s="4">
        <f>('log data'!X16-'log data'!X15)</f>
        <v>-3.1523961530194322E-2</v>
      </c>
      <c r="Y15" s="4">
        <f>('log data'!Y16-'log data'!Y15)</f>
        <v>5.7496461827577505E-4</v>
      </c>
      <c r="Z15" s="4">
        <f>('log data'!Z16-'log data'!Z15)</f>
        <v>4.571747836799922E-3</v>
      </c>
      <c r="AA15" s="4">
        <f>('log data'!AB16-'log data'!AB15)</f>
        <v>3.6606102948786301E-3</v>
      </c>
      <c r="AB15" s="4">
        <f>('log data'!AC16-'log data'!AC15)</f>
        <v>4.9089115481930762E-2</v>
      </c>
      <c r="AC15" s="24">
        <f>'Date colectate'!AD24/4/100</f>
        <v>3.7499999999999999E-3</v>
      </c>
    </row>
    <row r="16" spans="1:29" x14ac:dyDescent="0.25">
      <c r="A16" s="15">
        <v>38961</v>
      </c>
      <c r="B16" s="4">
        <f>('log data'!B17-'log data'!B16)</f>
        <v>1.0304933227249791E-3</v>
      </c>
      <c r="C16" s="4">
        <f>('log data'!C17-'log data'!C16)</f>
        <v>2.5930642750648047E-2</v>
      </c>
      <c r="D16" s="4">
        <f>('log data'!D17-'log data'!D16)</f>
        <v>-4.172671233292391E-2</v>
      </c>
      <c r="E16" s="4">
        <f>('log data'!E17-'log data'!E16)</f>
        <v>1.4716863352608911E-2</v>
      </c>
      <c r="F16" s="4">
        <f>('log data'!F17-'log data'!F16)</f>
        <v>2.0110002543935579E-2</v>
      </c>
      <c r="G16" s="4">
        <f>('log data'!G17-'log data'!G16)</f>
        <v>5.3438478993779626E-2</v>
      </c>
      <c r="H16" s="4">
        <f>('log data'!H17-'log data'!H16)</f>
        <v>1.6399439105345248E-2</v>
      </c>
      <c r="I16" s="4">
        <f>('log data'!I17-'log data'!I16)</f>
        <v>2.3208036548301614E-2</v>
      </c>
      <c r="J16" s="4">
        <f>'Date colectate'!L25/4/100</f>
        <v>2.1874999999999999E-2</v>
      </c>
      <c r="K16" s="4">
        <f>('log data'!K17-'log data'!K16)</f>
        <v>-9.5969216125146861E-3</v>
      </c>
      <c r="L16" s="4">
        <f>('log data'!L17-'log data'!L16)</f>
        <v>8.3680820701146796E-2</v>
      </c>
      <c r="M16" s="4">
        <f>('log data'!M17-'log data'!M16)</f>
        <v>1.3906525726476993E-2</v>
      </c>
      <c r="N16" s="4">
        <f>('log data'!N17-'log data'!N16)</f>
        <v>1.087267783523771E-2</v>
      </c>
      <c r="O16" s="4">
        <f>('log data'!O17-'log data'!O16)</f>
        <v>9.1684433770118368E-2</v>
      </c>
      <c r="P16" s="4">
        <f>('log data'!P17-'log data'!P16)</f>
        <v>9.0653940447393389E-2</v>
      </c>
      <c r="Q16" s="4">
        <f>('log data'!Q17-'log data'!Q16)</f>
        <v>-3.5527564363162956E-2</v>
      </c>
      <c r="R16" s="4">
        <f>LN('Date colectate'!S25)-LN('Date colectate'!S24)</f>
        <v>-2.9255449035936465E-4</v>
      </c>
      <c r="S16" s="4">
        <f>LN('Date colectate'!T25)-LN('Date colectate'!T24)</f>
        <v>4.9815257413587943E-3</v>
      </c>
      <c r="T16" s="4">
        <f>('log data'!T17-'log data'!T16)</f>
        <v>5.0717520959100426E-3</v>
      </c>
      <c r="U16" s="4">
        <f>('log data'!U17-'log data'!U16)</f>
        <v>1.1332947060580523E-3</v>
      </c>
      <c r="V16" s="4">
        <f>('log data'!V17-'log data'!V16)</f>
        <v>1.0405219710159841E-2</v>
      </c>
      <c r="W16" s="4">
        <f>('log data'!W17-'log data'!W16)</f>
        <v>6.5536158821437596E-3</v>
      </c>
      <c r="X16" s="4">
        <f>('log data'!X17-'log data'!X16)</f>
        <v>-3.0889947908078863E-2</v>
      </c>
      <c r="Y16" s="4">
        <f>('log data'!Y17-'log data'!Y16)</f>
        <v>-2.1262846907976751E-4</v>
      </c>
      <c r="Z16" s="4">
        <f>('log data'!Z17-'log data'!Z16)</f>
        <v>1.6067692032475378E-3</v>
      </c>
      <c r="AA16" s="4">
        <f>('log data'!AB17-'log data'!AB16)</f>
        <v>9.471989612820586E-3</v>
      </c>
      <c r="AB16" s="4">
        <f>('log data'!AC17-'log data'!AC16)</f>
        <v>-4.1776752519553373E-3</v>
      </c>
      <c r="AC16" s="24">
        <f>'Date colectate'!AD25/4/100</f>
        <v>5.0000000000000001E-3</v>
      </c>
    </row>
    <row r="17" spans="1:29" x14ac:dyDescent="0.25">
      <c r="A17" s="15">
        <v>39052</v>
      </c>
      <c r="B17" s="4">
        <f>('log data'!B18-'log data'!B17)</f>
        <v>2.0298208375125526E-2</v>
      </c>
      <c r="C17" s="4">
        <f>('log data'!C18-'log data'!C17)</f>
        <v>3.9316952057639298E-2</v>
      </c>
      <c r="D17" s="4">
        <f>('log data'!D18-'log data'!D17)</f>
        <v>1.7100795572321914E-2</v>
      </c>
      <c r="E17" s="4">
        <f>('log data'!E18-'log data'!E17)</f>
        <v>2.1066244312688553E-3</v>
      </c>
      <c r="F17" s="4">
        <f>('log data'!F18-'log data'!F17)</f>
        <v>1.9646477592779377E-2</v>
      </c>
      <c r="G17" s="4">
        <f>('log data'!G18-'log data'!G17)</f>
        <v>5.9606802837966377E-2</v>
      </c>
      <c r="H17" s="4">
        <f>('log data'!H18-'log data'!H17)</f>
        <v>1.3843555027714505E-2</v>
      </c>
      <c r="I17" s="4">
        <f>('log data'!I18-'log data'!I17)</f>
        <v>2.5886905556423923E-2</v>
      </c>
      <c r="J17" s="4">
        <f>'Date colectate'!L26/4/100</f>
        <v>2.1874999999999999E-2</v>
      </c>
      <c r="K17" s="4">
        <f>('log data'!K18-'log data'!K17)</f>
        <v>-4.414202757170882E-2</v>
      </c>
      <c r="L17" s="4">
        <f>('log data'!L18-'log data'!L17)</f>
        <v>-8.3553022818281031E-2</v>
      </c>
      <c r="M17" s="4">
        <f>('log data'!M18-'log data'!M17)</f>
        <v>-2.1231775953384435E-2</v>
      </c>
      <c r="N17" s="4">
        <f>('log data'!N18-'log data'!N17)</f>
        <v>-1.8130808271060062E-2</v>
      </c>
      <c r="O17" s="4">
        <f>('log data'!O18-'log data'!O17)</f>
        <v>5.2814476862941717E-2</v>
      </c>
      <c r="P17" s="4">
        <f>('log data'!P18-'log data'!P17)</f>
        <v>3.2516268487816191E-2</v>
      </c>
      <c r="Q17" s="4">
        <f>('log data'!Q18-'log data'!Q17)</f>
        <v>-8.3458979629348118E-2</v>
      </c>
      <c r="R17" s="4">
        <f>LN('Date colectate'!S26)-LN('Date colectate'!S25)</f>
        <v>4.9618236740434085E-3</v>
      </c>
      <c r="S17" s="4">
        <f>LN('Date colectate'!T26)-LN('Date colectate'!T25)</f>
        <v>4.7232041589708729E-3</v>
      </c>
      <c r="T17" s="4">
        <f>('log data'!T18-'log data'!T17)</f>
        <v>9.4951338504252192E-3</v>
      </c>
      <c r="U17" s="4">
        <f>('log data'!U18-'log data'!U17)</f>
        <v>8.0516722871983859E-3</v>
      </c>
      <c r="V17" s="4">
        <f>('log data'!V18-'log data'!V17)</f>
        <v>2.8661057093712472E-2</v>
      </c>
      <c r="W17" s="4">
        <f>('log data'!W18-'log data'!W17)</f>
        <v>2.8829199147272E-2</v>
      </c>
      <c r="X17" s="4">
        <f>('log data'!X18-'log data'!X17)</f>
        <v>-2.2809975848444131E-2</v>
      </c>
      <c r="Y17" s="4">
        <f>('log data'!Y18-'log data'!Y17)</f>
        <v>2.2688338300125288E-3</v>
      </c>
      <c r="Z17" s="4">
        <f>('log data'!Z18-'log data'!Z17)</f>
        <v>3.857764649915385E-3</v>
      </c>
      <c r="AA17" s="4">
        <f>('log data'!AB18-'log data'!AB17)</f>
        <v>5.5529239255234231E-3</v>
      </c>
      <c r="AB17" s="4">
        <f>('log data'!AC18-'log data'!AC17)</f>
        <v>3.9494099039159514E-2</v>
      </c>
      <c r="AC17" s="24">
        <f>'Date colectate'!AD26/4/100</f>
        <v>5.6249999999999998E-3</v>
      </c>
    </row>
    <row r="18" spans="1:29" x14ac:dyDescent="0.25">
      <c r="A18" s="15">
        <v>39142</v>
      </c>
      <c r="B18" s="4">
        <f>('log data'!B19-'log data'!B18)</f>
        <v>3.4804944459141396E-3</v>
      </c>
      <c r="C18" s="4">
        <f>('log data'!C19-'log data'!C18)</f>
        <v>3.9952748968199003E-2</v>
      </c>
      <c r="D18" s="4">
        <f>('log data'!D19-'log data'!D18)</f>
        <v>2.1222917360450566E-2</v>
      </c>
      <c r="E18" s="4">
        <f>('log data'!E19-'log data'!E18)</f>
        <v>-3.5503136411264791E-2</v>
      </c>
      <c r="F18" s="4">
        <f>('log data'!F19-'log data'!F18)</f>
        <v>1.4954078175748009E-2</v>
      </c>
      <c r="G18" s="4">
        <f>('log data'!G19-'log data'!G18)</f>
        <v>7.8665041239127653E-2</v>
      </c>
      <c r="H18" s="4">
        <f>('log data'!H19-'log data'!H18)</f>
        <v>1.2068640758227112E-2</v>
      </c>
      <c r="I18" s="4">
        <f>('log data'!I19-'log data'!I18)</f>
        <v>3.4163793328844783E-2</v>
      </c>
      <c r="J18" s="4">
        <f>'Date colectate'!L27/4/100</f>
        <v>2.0208333333333335E-2</v>
      </c>
      <c r="K18" s="4">
        <f>('log data'!K19-'log data'!K18)</f>
        <v>-8.5483290425387715E-3</v>
      </c>
      <c r="L18" s="4">
        <f>('log data'!L19-'log data'!L18)</f>
        <v>-4.3803329001281366E-2</v>
      </c>
      <c r="M18" s="4">
        <f>('log data'!M19-'log data'!M18)</f>
        <v>8.260325998989515E-3</v>
      </c>
      <c r="N18" s="4">
        <f>('log data'!N19-'log data'!N18)</f>
        <v>1.6504854039840477E-2</v>
      </c>
      <c r="O18" s="4">
        <f>('log data'!O19-'log data'!O18)</f>
        <v>-4.6755329628734188E-2</v>
      </c>
      <c r="P18" s="4">
        <f>('log data'!P19-'log data'!P18)</f>
        <v>-5.0235824074648328E-2</v>
      </c>
      <c r="Q18" s="4">
        <f>('log data'!Q19-'log data'!Q18)</f>
        <v>-4.8501078010737775E-2</v>
      </c>
      <c r="R18" s="4">
        <f>LN('Date colectate'!S27)-LN('Date colectate'!S26)</f>
        <v>4.4543503493796877E-3</v>
      </c>
      <c r="S18" s="4">
        <f>LN('Date colectate'!T27)-LN('Date colectate'!T26)</f>
        <v>9.2642605361143993E-3</v>
      </c>
      <c r="T18" s="4">
        <f>('log data'!T19-'log data'!T18)</f>
        <v>-9.0340736894845008E-5</v>
      </c>
      <c r="U18" s="4">
        <f>('log data'!U19-'log data'!U18)</f>
        <v>-7.1808876029297863E-3</v>
      </c>
      <c r="V18" s="4">
        <f>('log data'!V19-'log data'!V18)</f>
        <v>6.5686503067530211E-3</v>
      </c>
      <c r="W18" s="4">
        <f>('log data'!W19-'log data'!W18)</f>
        <v>9.0638697725484718E-3</v>
      </c>
      <c r="X18" s="4">
        <f>('log data'!X19-'log data'!X18)</f>
        <v>-3.7310988646951815E-2</v>
      </c>
      <c r="Y18" s="4">
        <f>('log data'!Y19-'log data'!Y18)</f>
        <v>-8.0520712947529383E-3</v>
      </c>
      <c r="Z18" s="4">
        <f>('log data'!Z19-'log data'!Z18)</f>
        <v>-3.6608587297899398E-3</v>
      </c>
      <c r="AA18" s="4">
        <f>('log data'!AB19-'log data'!AB18)</f>
        <v>1.0749026979155474E-3</v>
      </c>
      <c r="AB18" s="4">
        <f>('log data'!AC19-'log data'!AC18)</f>
        <v>1.1174987933241065E-2</v>
      </c>
      <c r="AC18" s="24">
        <f>'Date colectate'!AD27/4/100</f>
        <v>6.2500000000000003E-3</v>
      </c>
    </row>
    <row r="19" spans="1:29" x14ac:dyDescent="0.25">
      <c r="A19" s="15">
        <v>39234</v>
      </c>
      <c r="B19" s="4">
        <f>('log data'!B20-'log data'!B19)</f>
        <v>1.31706340920692E-2</v>
      </c>
      <c r="C19" s="4">
        <f>('log data'!C20-'log data'!C19)</f>
        <v>3.7308779512120971E-2</v>
      </c>
      <c r="D19" s="4">
        <f>('log data'!D20-'log data'!D19)</f>
        <v>2.4711590331740751E-2</v>
      </c>
      <c r="E19" s="4">
        <f>('log data'!E20-'log data'!E19)</f>
        <v>-3.1806465072137691E-2</v>
      </c>
      <c r="F19" s="4">
        <f>('log data'!F20-'log data'!F19)</f>
        <v>1.5521386751125021E-2</v>
      </c>
      <c r="G19" s="4">
        <f>('log data'!G20-'log data'!G19)</f>
        <v>2.774511509215305E-2</v>
      </c>
      <c r="H19" s="4">
        <f>('log data'!H20-'log data'!H19)</f>
        <v>-2.68740249109789E-2</v>
      </c>
      <c r="I19" s="4">
        <f>('log data'!I20-'log data'!I19)</f>
        <v>1.2049550384292562E-2</v>
      </c>
      <c r="J19" s="4">
        <f>'Date colectate'!L28/4/100</f>
        <v>1.8124999999999999E-2</v>
      </c>
      <c r="K19" s="4">
        <f>('log data'!K20-'log data'!K19)</f>
        <v>-6.8052203713775405E-2</v>
      </c>
      <c r="L19" s="4">
        <f>('log data'!L20-'log data'!L19)</f>
        <v>-1.2048338516174484E-2</v>
      </c>
      <c r="M19" s="4">
        <f>('log data'!M20-'log data'!M19)</f>
        <v>-4.2069836548108697E-4</v>
      </c>
      <c r="N19" s="4">
        <f>('log data'!N20-'log data'!N19)</f>
        <v>-2.9375232963801956E-3</v>
      </c>
      <c r="O19" s="4">
        <f>('log data'!O20-'log data'!O19)</f>
        <v>4.4020953142196895E-2</v>
      </c>
      <c r="P19" s="4">
        <f>('log data'!P20-'log data'!P19)</f>
        <v>3.0850319050127695E-2</v>
      </c>
      <c r="Q19" s="4">
        <f>('log data'!Q20-'log data'!Q19)</f>
        <v>-0.10536098322589638</v>
      </c>
      <c r="R19" s="4">
        <f>LN('Date colectate'!S28)-LN('Date colectate'!S27)</f>
        <v>9.6154586994421365E-3</v>
      </c>
      <c r="S19" s="4">
        <f>LN('Date colectate'!T28)-LN('Date colectate'!T27)</f>
        <v>4.148764451649356E-3</v>
      </c>
      <c r="T19" s="4">
        <f>('log data'!T20-'log data'!T19)</f>
        <v>4.7325072406394497E-3</v>
      </c>
      <c r="U19" s="4">
        <f>('log data'!U20-'log data'!U19)</f>
        <v>5.1653359622143569E-3</v>
      </c>
      <c r="V19" s="4">
        <f>('log data'!V20-'log data'!V19)</f>
        <v>1.5162069209462281E-2</v>
      </c>
      <c r="W19" s="4">
        <f>('log data'!W20-'log data'!W19)</f>
        <v>8.0550657290672234E-3</v>
      </c>
      <c r="X19" s="4">
        <f>('log data'!X20-'log data'!X19)</f>
        <v>-3.0434743080341775E-2</v>
      </c>
      <c r="Y19" s="4">
        <f>('log data'!Y20-'log data'!Y19)</f>
        <v>2.4172605355086141E-3</v>
      </c>
      <c r="Z19" s="4">
        <f>('log data'!Z20-'log data'!Z19)</f>
        <v>4.7411298547253011E-3</v>
      </c>
      <c r="AA19" s="4">
        <f>('log data'!AB20-'log data'!AB19)</f>
        <v>-2.0028396546400984E-4</v>
      </c>
      <c r="AB19" s="4">
        <f>('log data'!AC20-'log data'!AC19)</f>
        <v>1.3943483556148217E-2</v>
      </c>
      <c r="AC19" s="24">
        <f>'Date colectate'!AD28/4/100</f>
        <v>6.875E-3</v>
      </c>
    </row>
    <row r="20" spans="1:29" x14ac:dyDescent="0.25">
      <c r="A20" s="15">
        <v>39326</v>
      </c>
      <c r="B20" s="4">
        <f>('log data'!B21-'log data'!B20)</f>
        <v>2.2396653305653658E-2</v>
      </c>
      <c r="C20" s="4">
        <f>('log data'!C21-'log data'!C20)</f>
        <v>3.587434940527956E-2</v>
      </c>
      <c r="D20" s="4">
        <f>('log data'!D21-'log data'!D20)</f>
        <v>-5.1960823363372377E-2</v>
      </c>
      <c r="E20" s="4">
        <f>('log data'!E21-'log data'!E20)</f>
        <v>-6.0549185893608914E-2</v>
      </c>
      <c r="F20" s="4">
        <f>('log data'!F21-'log data'!F20)</f>
        <v>2.5637806709779554E-2</v>
      </c>
      <c r="G20" s="4">
        <f>('log data'!G21-'log data'!G20)</f>
        <v>9.6742702745314268E-2</v>
      </c>
      <c r="H20" s="4">
        <f>('log data'!H21-'log data'!H20)</f>
        <v>2.2941697009533968E-2</v>
      </c>
      <c r="I20" s="4">
        <f>('log data'!I21-'log data'!I20)</f>
        <v>4.2014821966696481E-2</v>
      </c>
      <c r="J20" s="4">
        <f>'Date colectate'!L29/4/100</f>
        <v>1.7500000000000002E-2</v>
      </c>
      <c r="K20" s="4">
        <f>('log data'!K21-'log data'!K20)</f>
        <v>6.4887455147721429E-2</v>
      </c>
      <c r="L20" s="4">
        <f>('log data'!L21-'log data'!L20)</f>
        <v>-5.0737335732377264E-2</v>
      </c>
      <c r="M20" s="4">
        <f>('log data'!M21-'log data'!M20)</f>
        <v>1.0203824205494261E-2</v>
      </c>
      <c r="N20" s="4">
        <f>('log data'!N21-'log data'!N20)</f>
        <v>1.3817609946744636E-2</v>
      </c>
      <c r="O20" s="4">
        <f>('log data'!O21-'log data'!O20)</f>
        <v>1.5163926066810163E-3</v>
      </c>
      <c r="P20" s="4">
        <f>('log data'!P21-'log data'!P20)</f>
        <v>-2.0880260698972641E-2</v>
      </c>
      <c r="Q20" s="4">
        <f>('log data'!Q21-'log data'!Q20)</f>
        <v>2.9013105742441869E-2</v>
      </c>
      <c r="R20" s="4">
        <f>LN('Date colectate'!S29)-LN('Date colectate'!S28)</f>
        <v>2.0075528945051602E-3</v>
      </c>
      <c r="S20" s="4">
        <f>LN('Date colectate'!T29)-LN('Date colectate'!T28)</f>
        <v>5.2598167758448611E-3</v>
      </c>
      <c r="T20" s="4">
        <f>('log data'!T21-'log data'!T20)</f>
        <v>3.2548176597870793E-3</v>
      </c>
      <c r="U20" s="4">
        <f>('log data'!U21-'log data'!U20)</f>
        <v>1.6779286948676031E-3</v>
      </c>
      <c r="V20" s="4">
        <f>('log data'!V21-'log data'!V20)</f>
        <v>1.3478632398197909E-2</v>
      </c>
      <c r="W20" s="4">
        <f>('log data'!W21-'log data'!W20)</f>
        <v>1.6646499762905442E-2</v>
      </c>
      <c r="X20" s="4">
        <f>('log data'!X21-'log data'!X20)</f>
        <v>-7.4075778489612887E-3</v>
      </c>
      <c r="Y20" s="4">
        <f>('log data'!Y21-'log data'!Y20)</f>
        <v>3.7510012180312913E-3</v>
      </c>
      <c r="Z20" s="4">
        <f>('log data'!Z21-'log data'!Z20)</f>
        <v>3.3948669612686722E-3</v>
      </c>
      <c r="AA20" s="4">
        <f>('log data'!AB21-'log data'!AB20)</f>
        <v>7.2060953207957468E-3</v>
      </c>
      <c r="AB20" s="4">
        <f>('log data'!AC21-'log data'!AC20)</f>
        <v>4.8702009510841915E-2</v>
      </c>
      <c r="AC20" s="24">
        <f>'Date colectate'!AD29/4/100</f>
        <v>7.4999999999999997E-3</v>
      </c>
    </row>
    <row r="21" spans="1:29" x14ac:dyDescent="0.25">
      <c r="A21" s="15">
        <v>39417</v>
      </c>
      <c r="B21" s="4">
        <f>('log data'!B22-'log data'!B21)</f>
        <v>2.5439127722608923E-2</v>
      </c>
      <c r="C21" s="4">
        <f>('log data'!C22-'log data'!C21)</f>
        <v>3.9040618579446296E-2</v>
      </c>
      <c r="D21" s="4">
        <f>('log data'!D22-'log data'!D21)</f>
        <v>2.4652214431686303E-2</v>
      </c>
      <c r="E21" s="4">
        <f>('log data'!E22-'log data'!E21)</f>
        <v>7.1170898898959223E-2</v>
      </c>
      <c r="F21" s="4">
        <f>('log data'!F22-'log data'!F21)</f>
        <v>3.3615473175649058E-2</v>
      </c>
      <c r="G21" s="4">
        <f>('log data'!G22-'log data'!G21)</f>
        <v>5.7757072945957333E-2</v>
      </c>
      <c r="H21" s="4">
        <f>('log data'!H22-'log data'!H21)</f>
        <v>5.5430586500028411E-2</v>
      </c>
      <c r="I21" s="4">
        <f>('log data'!I22-'log data'!I21)</f>
        <v>2.5083578071313006E-2</v>
      </c>
      <c r="J21" s="4">
        <f>'Date colectate'!L30/4/100</f>
        <v>1.8333333333333333E-2</v>
      </c>
      <c r="K21" s="4">
        <f>('log data'!K22-'log data'!K21)</f>
        <v>7.5872851103035321E-2</v>
      </c>
      <c r="L21" s="4">
        <f>('log data'!L22-'log data'!L21)</f>
        <v>-6.324903030769935E-2</v>
      </c>
      <c r="M21" s="4">
        <f>('log data'!M22-'log data'!M21)</f>
        <v>-7.6150553076752558E-3</v>
      </c>
      <c r="N21" s="4">
        <f>('log data'!N22-'log data'!N21)</f>
        <v>-5.0942545217429469E-3</v>
      </c>
      <c r="O21" s="4">
        <f>('log data'!O22-'log data'!O21)</f>
        <v>3.6064346547122206E-2</v>
      </c>
      <c r="P21" s="4">
        <f>('log data'!P22-'log data'!P21)</f>
        <v>1.0625218824513283E-2</v>
      </c>
      <c r="Q21" s="4">
        <f>('log data'!Q22-'log data'!Q21)</f>
        <v>3.6832232523589248E-2</v>
      </c>
      <c r="R21" s="4">
        <f>LN('Date colectate'!S30)-LN('Date colectate'!S29)</f>
        <v>1.4129484508467627E-2</v>
      </c>
      <c r="S21" s="4">
        <f>LN('Date colectate'!T30)-LN('Date colectate'!T29)</f>
        <v>7.3782804957263082E-3</v>
      </c>
      <c r="T21" s="4">
        <f>('log data'!T22-'log data'!T21)</f>
        <v>3.4596586840898169E-3</v>
      </c>
      <c r="U21" s="4">
        <f>('log data'!U22-'log data'!U21)</f>
        <v>2.9272712006189749E-3</v>
      </c>
      <c r="V21" s="4">
        <f>('log data'!V22-'log data'!V21)</f>
        <v>4.0235137222852657E-3</v>
      </c>
      <c r="W21" s="4">
        <f>('log data'!W22-'log data'!W21)</f>
        <v>1.3551462074259391E-3</v>
      </c>
      <c r="X21" s="4">
        <f>('log data'!X22-'log data'!X21)</f>
        <v>-1.6335550142641875E-2</v>
      </c>
      <c r="Y21" s="4">
        <f>('log data'!Y22-'log data'!Y21)</f>
        <v>-1.0519836568989582E-3</v>
      </c>
      <c r="Z21" s="4">
        <f>('log data'!Z22-'log data'!Z21)</f>
        <v>8.6558592732099982E-4</v>
      </c>
      <c r="AA21" s="4">
        <f>('log data'!AB22-'log data'!AB21)</f>
        <v>-1.3480709912938593E-3</v>
      </c>
      <c r="AB21" s="4">
        <f>('log data'!AC22-'log data'!AC21)</f>
        <v>3.7513049020455158E-2</v>
      </c>
      <c r="AC21" s="24">
        <f>'Date colectate'!AD30/4/100</f>
        <v>7.4999999999999997E-3</v>
      </c>
    </row>
    <row r="22" spans="1:29" x14ac:dyDescent="0.25">
      <c r="A22" s="15">
        <v>39508</v>
      </c>
      <c r="B22" s="4">
        <f>('log data'!B23-'log data'!B22)</f>
        <v>2.2287414525067106E-2</v>
      </c>
      <c r="C22" s="4">
        <f>('log data'!C23-'log data'!C22)</f>
        <v>3.4687746083857718E-2</v>
      </c>
      <c r="D22" s="4">
        <f>('log data'!D23-'log data'!D22)</f>
        <v>0.10970579211429055</v>
      </c>
      <c r="E22" s="4">
        <f>('log data'!E23-'log data'!E22)</f>
        <v>4.8460161942509572E-2</v>
      </c>
      <c r="F22" s="4">
        <f>('log data'!F23-'log data'!F22)</f>
        <v>3.8710849219148358E-2</v>
      </c>
      <c r="G22" s="4">
        <f>('log data'!G23-'log data'!G22)</f>
        <v>-2.6692782121081393E-2</v>
      </c>
      <c r="H22" s="4">
        <f>('log data'!H23-'log data'!H22)</f>
        <v>-3.7048169603450365E-2</v>
      </c>
      <c r="I22" s="4">
        <f>('log data'!I23-'log data'!I22)</f>
        <v>-1.1592527981831413E-2</v>
      </c>
      <c r="J22" s="4">
        <f>'Date colectate'!L31/4/100</f>
        <v>2.2083333333333333E-2</v>
      </c>
      <c r="K22" s="4">
        <f>('log data'!K23-'log data'!K22)</f>
        <v>3.247950640954711E-2</v>
      </c>
      <c r="L22" s="4">
        <f>('log data'!L23-'log data'!L22)</f>
        <v>-2.1267301632400315E-2</v>
      </c>
      <c r="M22" s="4">
        <f>('log data'!M23-'log data'!M22)</f>
        <v>2.2379334817586027E-2</v>
      </c>
      <c r="N22" s="4">
        <f>('log data'!N23-'log data'!N22)</f>
        <v>2.6570016827935028E-2</v>
      </c>
      <c r="O22" s="4">
        <f>('log data'!O23-'log data'!O22)</f>
        <v>0.12774945447367081</v>
      </c>
      <c r="P22" s="4">
        <f>('log data'!P23-'log data'!P22)</f>
        <v>0.1054620399486037</v>
      </c>
      <c r="Q22" s="4">
        <f>('log data'!Q23-'log data'!Q22)</f>
        <v>-2.2082396743110522E-3</v>
      </c>
      <c r="R22" s="4">
        <f>LN('Date colectate'!S31)-LN('Date colectate'!S30)</f>
        <v>9.4654190603096211E-3</v>
      </c>
      <c r="S22" s="4">
        <f>LN('Date colectate'!T31)-LN('Date colectate'!T30)</f>
        <v>4.5992756315458294E-3</v>
      </c>
      <c r="T22" s="4">
        <f>('log data'!T23-'log data'!T22)</f>
        <v>7.5853184194407675E-4</v>
      </c>
      <c r="U22" s="4">
        <f>('log data'!U23-'log data'!U22)</f>
        <v>-3.0806086996317816E-3</v>
      </c>
      <c r="V22" s="4">
        <f>('log data'!V23-'log data'!V22)</f>
        <v>7.1973139913703577E-3</v>
      </c>
      <c r="W22" s="4">
        <f>('log data'!W23-'log data'!W22)</f>
        <v>3.7020193478900509E-3</v>
      </c>
      <c r="X22" s="4">
        <f>('log data'!X23-'log data'!X22)</f>
        <v>-4.648947232250622E-3</v>
      </c>
      <c r="Y22" s="4">
        <f>('log data'!Y23-'log data'!Y22)</f>
        <v>-2.3144664653629299E-3</v>
      </c>
      <c r="Z22" s="4">
        <f>('log data'!Z23-'log data'!Z22)</f>
        <v>-7.4797204762866443E-4</v>
      </c>
      <c r="AA22" s="4">
        <f>('log data'!AB23-'log data'!AB22)</f>
        <v>1.8888093815165874E-3</v>
      </c>
      <c r="AB22" s="4">
        <f>('log data'!AC23-'log data'!AC22)</f>
        <v>7.1494099658563015E-2</v>
      </c>
      <c r="AC22" s="24">
        <f>'Date colectate'!AD31/4/100</f>
        <v>7.4999999999999997E-3</v>
      </c>
    </row>
    <row r="23" spans="1:29" x14ac:dyDescent="0.25">
      <c r="A23" s="15">
        <v>39600</v>
      </c>
      <c r="B23" s="4">
        <f>('log data'!B24-'log data'!B23)</f>
        <v>1.2955173043768475E-2</v>
      </c>
      <c r="C23" s="4">
        <f>('log data'!C24-'log data'!C23)</f>
        <v>3.1766134533227408E-2</v>
      </c>
      <c r="D23" s="4">
        <f>('log data'!D24-'log data'!D23)</f>
        <v>0.10988004310101651</v>
      </c>
      <c r="E23" s="4">
        <f>('log data'!E24-'log data'!E23)</f>
        <v>7.3150583911699485E-2</v>
      </c>
      <c r="F23" s="4">
        <f>('log data'!F24-'log data'!F23)</f>
        <v>2.3640657301990942E-2</v>
      </c>
      <c r="G23" s="4">
        <f>('log data'!G24-'log data'!G23)</f>
        <v>3.7493376928221522E-4</v>
      </c>
      <c r="H23" s="4">
        <f>('log data'!H24-'log data'!H23)</f>
        <v>-1.4361759938260832E-2</v>
      </c>
      <c r="I23" s="4">
        <f>('log data'!I24-'log data'!I23)</f>
        <v>1.6283166707831143E-4</v>
      </c>
      <c r="J23" s="4">
        <f>'Date colectate'!L32/4/100</f>
        <v>2.4375000000000001E-2</v>
      </c>
      <c r="K23" s="4">
        <f>('log data'!K24-'log data'!K23)</f>
        <v>-2.3154271918299996E-2</v>
      </c>
      <c r="L23" s="4">
        <f>('log data'!L24-'log data'!L23)</f>
        <v>-1.7921626617355524E-2</v>
      </c>
      <c r="M23" s="4">
        <f>('log data'!M24-'log data'!M23)</f>
        <v>-7.699241745446006E-3</v>
      </c>
      <c r="N23" s="4">
        <f>('log data'!N24-'log data'!N23)</f>
        <v>-8.1981479991157791E-3</v>
      </c>
      <c r="O23" s="4">
        <f>('log data'!O24-'log data'!O23)</f>
        <v>0.13151012161344777</v>
      </c>
      <c r="P23" s="4">
        <f>('log data'!P24-'log data'!P23)</f>
        <v>0.1185549485696793</v>
      </c>
      <c r="Q23" s="4">
        <f>('log data'!Q24-'log data'!Q23)</f>
        <v>-5.4920406451527182E-2</v>
      </c>
      <c r="R23" s="4">
        <f>LN('Date colectate'!S32)-LN('Date colectate'!S31)</f>
        <v>1.3250135942238117E-2</v>
      </c>
      <c r="S23" s="4">
        <f>LN('Date colectate'!T32)-LN('Date colectate'!T31)</f>
        <v>5.3110470058452819E-3</v>
      </c>
      <c r="T23" s="4">
        <f>('log data'!T24-'log data'!T23)</f>
        <v>-5.07384117425147E-3</v>
      </c>
      <c r="U23" s="4">
        <f>('log data'!U24-'log data'!U23)</f>
        <v>-4.523814524809211E-3</v>
      </c>
      <c r="V23" s="4">
        <f>('log data'!V24-'log data'!V23)</f>
        <v>-2.4243933540102347E-3</v>
      </c>
      <c r="W23" s="4">
        <f>('log data'!W24-'log data'!W23)</f>
        <v>-3.1488456198935921E-3</v>
      </c>
      <c r="X23" s="4">
        <f>('log data'!X24-'log data'!X23)</f>
        <v>1.4542147519283066E-2</v>
      </c>
      <c r="Y23" s="4">
        <f>('log data'!Y24-'log data'!Y23)</f>
        <v>1.3163526350834509E-3</v>
      </c>
      <c r="Z23" s="4">
        <f>('log data'!Z24-'log data'!Z23)</f>
        <v>-1.6894557895668072E-3</v>
      </c>
      <c r="AA23" s="4">
        <f>('log data'!AB24-'log data'!AB23)</f>
        <v>-6.4368392370743877E-3</v>
      </c>
      <c r="AB23" s="4">
        <f>('log data'!AC24-'log data'!AC23)</f>
        <v>-3.0402861016817773E-3</v>
      </c>
      <c r="AC23" s="24">
        <f>'Date colectate'!AD32/4/100</f>
        <v>7.4999999999999997E-3</v>
      </c>
    </row>
    <row r="24" spans="1:29" x14ac:dyDescent="0.25">
      <c r="A24" s="15">
        <v>39692</v>
      </c>
      <c r="B24" s="4">
        <f>('log data'!B25-'log data'!B24)</f>
        <v>1.0162437193230289E-2</v>
      </c>
      <c r="C24" s="4">
        <f>('log data'!C25-'log data'!C24)</f>
        <v>4.5780782456359859E-2</v>
      </c>
      <c r="D24" s="4">
        <f>('log data'!D25-'log data'!D24)</f>
        <v>-2.4225405897332131E-2</v>
      </c>
      <c r="E24" s="4">
        <f>('log data'!E25-'log data'!E24)</f>
        <v>7.3564292059016267E-3</v>
      </c>
      <c r="F24" s="4">
        <f>('log data'!F25-'log data'!F24)</f>
        <v>1.3671532918005269E-2</v>
      </c>
      <c r="G24" s="4">
        <f>('log data'!G25-'log data'!G24)</f>
        <v>2.4774401518881106E-2</v>
      </c>
      <c r="H24" s="4">
        <f>('log data'!H25-'log data'!H24)</f>
        <v>1.1940655248019461E-3</v>
      </c>
      <c r="I24" s="4">
        <f>('log data'!I25-'log data'!I24)</f>
        <v>1.0759385872106009E-2</v>
      </c>
      <c r="J24" s="4">
        <f>'Date colectate'!L33/4/100</f>
        <v>2.5416666666666664E-2</v>
      </c>
      <c r="K24" s="4">
        <f>('log data'!K25-'log data'!K24)</f>
        <v>2.7037459936841257E-2</v>
      </c>
      <c r="L24" s="4">
        <f>('log data'!L25-'log data'!L24)</f>
        <v>-3.5854550316887113E-2</v>
      </c>
      <c r="M24" s="4">
        <f>('log data'!M25-'log data'!M24)</f>
        <v>2.9399140839205806E-3</v>
      </c>
      <c r="N24" s="4">
        <f>('log data'!N25-'log data'!N24)</f>
        <v>3.838902826433177E-3</v>
      </c>
      <c r="O24" s="4">
        <f>('log data'!O25-'log data'!O24)</f>
        <v>0.11369491548513455</v>
      </c>
      <c r="P24" s="4">
        <f>('log data'!P25-'log data'!P24)</f>
        <v>0.10353247829190426</v>
      </c>
      <c r="Q24" s="4">
        <f>('log data'!Q25-'log data'!Q24)</f>
        <v>-1.8743322519518824E-2</v>
      </c>
      <c r="R24" s="4">
        <f>LN('Date colectate'!S33)-LN('Date colectate'!S32)</f>
        <v>-1.1051760196547633E-3</v>
      </c>
      <c r="S24" s="4">
        <f>LN('Date colectate'!T33)-LN('Date colectate'!T32)</f>
        <v>2.4576259708251058E-3</v>
      </c>
      <c r="T24" s="4">
        <f>('log data'!T25-'log data'!T24)</f>
        <v>-7.0962255498567828E-3</v>
      </c>
      <c r="U24" s="4">
        <f>('log data'!U25-'log data'!U24)</f>
        <v>-5.6883963584208885E-3</v>
      </c>
      <c r="V24" s="4">
        <f>('log data'!V25-'log data'!V24)</f>
        <v>-1.3549150970995072E-2</v>
      </c>
      <c r="W24" s="4">
        <f>('log data'!W25-'log data'!W24)</f>
        <v>-9.8648920211754643E-3</v>
      </c>
      <c r="X24" s="4">
        <f>('log data'!X25-'log data'!X24)</f>
        <v>2.1770155474180264E-2</v>
      </c>
      <c r="Y24" s="4">
        <f>('log data'!Y25-'log data'!Y24)</f>
        <v>1.6982818795012733E-3</v>
      </c>
      <c r="Z24" s="4">
        <f>('log data'!Z25-'log data'!Z24)</f>
        <v>1.7427799231661822E-4</v>
      </c>
      <c r="AA24" s="4">
        <f>('log data'!AB25-'log data'!AB24)</f>
        <v>5.8273782658924134E-3</v>
      </c>
      <c r="AB24" s="4">
        <f>('log data'!AC25-'log data'!AC24)</f>
        <v>-9.7259553859994297E-2</v>
      </c>
      <c r="AC24" s="24">
        <f>'Date colectate'!AD33/4/100</f>
        <v>8.1250000000000003E-3</v>
      </c>
    </row>
    <row r="25" spans="1:29" x14ac:dyDescent="0.25">
      <c r="A25" s="15">
        <v>39783</v>
      </c>
      <c r="B25" s="4">
        <f>('log data'!B26-'log data'!B25)</f>
        <v>1.6387794900890817E-2</v>
      </c>
      <c r="C25" s="4">
        <f>('log data'!C26-'log data'!C25)</f>
        <v>3.4079603687858118E-2</v>
      </c>
      <c r="D25" s="4">
        <f>('log data'!D26-'log data'!D25)</f>
        <v>1.3588722212634963E-2</v>
      </c>
      <c r="E25" s="4">
        <f>('log data'!E26-'log data'!E25)</f>
        <v>3.4503487658584575E-2</v>
      </c>
      <c r="F25" s="4">
        <f>('log data'!F26-'log data'!F25)</f>
        <v>-1.5148457972921747E-2</v>
      </c>
      <c r="G25" s="4">
        <f>('log data'!G26-'log data'!G25)</f>
        <v>-0.18723050916956385</v>
      </c>
      <c r="H25" s="4">
        <f>('log data'!H26-'log data'!H25)</f>
        <v>-2.2327996587788057E-2</v>
      </c>
      <c r="I25" s="4">
        <f>('log data'!I26-'log data'!I25)</f>
        <v>-8.1313176976277823E-2</v>
      </c>
      <c r="J25" s="4">
        <f>'Date colectate'!L34/4/100</f>
        <v>2.5624999999999998E-2</v>
      </c>
      <c r="K25" s="4">
        <f>('log data'!K26-'log data'!K25)</f>
        <v>7.2470455271727019E-2</v>
      </c>
      <c r="L25" s="4">
        <f>('log data'!L26-'log data'!L25)</f>
        <v>3.333642026759176E-2</v>
      </c>
      <c r="M25" s="4">
        <f>('log data'!M26-'log data'!M25)</f>
        <v>5.3019459383163436E-4</v>
      </c>
      <c r="N25" s="4">
        <f>('log data'!N26-'log data'!N25)</f>
        <v>-3.386577895434506E-4</v>
      </c>
      <c r="O25" s="4">
        <f>('log data'!O26-'log data'!O25)</f>
        <v>0.12954124159382729</v>
      </c>
      <c r="P25" s="4">
        <f>('log data'!P26-'log data'!P25)</f>
        <v>0.11315344669293648</v>
      </c>
      <c r="Q25" s="4">
        <f>('log data'!Q26-'log data'!Q25)</f>
        <v>3.8390851583868901E-2</v>
      </c>
      <c r="R25" s="4">
        <f>LN('Date colectate'!S34)-LN('Date colectate'!S33)</f>
        <v>-5.9149895192023294E-3</v>
      </c>
      <c r="S25" s="4">
        <f>LN('Date colectate'!T34)-LN('Date colectate'!T33)</f>
        <v>5.0836479914995181E-3</v>
      </c>
      <c r="T25" s="4">
        <f>('log data'!T26-'log data'!T25)</f>
        <v>-1.8587398362228669E-2</v>
      </c>
      <c r="U25" s="4">
        <f>('log data'!U26-'log data'!U25)</f>
        <v>-4.2465050146294203E-3</v>
      </c>
      <c r="V25" s="4">
        <f>('log data'!V26-'log data'!V25)</f>
        <v>-6.2289037996008823E-2</v>
      </c>
      <c r="W25" s="4">
        <f>('log data'!W26-'log data'!W25)</f>
        <v>-4.6834521511774696E-2</v>
      </c>
      <c r="X25" s="4">
        <f>('log data'!X26-'log data'!X25)</f>
        <v>6.2878868582915359E-2</v>
      </c>
      <c r="Y25" s="4">
        <f>('log data'!Y26-'log data'!Y25)</f>
        <v>-1.7387600681288973E-3</v>
      </c>
      <c r="Z25" s="4">
        <f>('log data'!Z26-'log data'!Z25)</f>
        <v>-5.9475843206340251E-3</v>
      </c>
      <c r="AA25" s="4">
        <f>('log data'!AB26-'log data'!AB25)</f>
        <v>4.5039616639801494E-3</v>
      </c>
      <c r="AB25" s="4">
        <f>('log data'!AC26-'log data'!AC25)</f>
        <v>-2.7358191035046664E-2</v>
      </c>
      <c r="AC25" s="24">
        <f>'Date colectate'!AD34/4/100</f>
        <v>6.875E-3</v>
      </c>
    </row>
    <row r="26" spans="1:29" x14ac:dyDescent="0.25">
      <c r="A26" s="15">
        <v>39873</v>
      </c>
      <c r="B26" s="4">
        <f>('log data'!B27-'log data'!B26)</f>
        <v>2.5548252075328293E-2</v>
      </c>
      <c r="C26" s="4">
        <f>('log data'!C27-'log data'!C26)</f>
        <v>-5.1393307571189872E-2</v>
      </c>
      <c r="D26" s="4">
        <f>('log data'!D27-'log data'!D26)</f>
        <v>-9.9210919552428223E-3</v>
      </c>
      <c r="E26" s="4">
        <f>('log data'!E27-'log data'!E26)</f>
        <v>-2.236799819104629E-2</v>
      </c>
      <c r="F26" s="4">
        <f>('log data'!F27-'log data'!F26)</f>
        <v>-6.8930547051584412E-2</v>
      </c>
      <c r="G26" s="4">
        <f>('log data'!G27-'log data'!G26)</f>
        <v>-0.10956500214952669</v>
      </c>
      <c r="H26" s="4">
        <f>('log data'!H27-'log data'!H26)</f>
        <v>-7.0893355965950811E-3</v>
      </c>
      <c r="I26" s="4">
        <f>('log data'!I27-'log data'!I26)</f>
        <v>-4.7583475843257617E-2</v>
      </c>
      <c r="J26" s="4">
        <f>'Date colectate'!L35/4/100</f>
        <v>2.5208333333333336E-2</v>
      </c>
      <c r="K26" s="4">
        <f>('log data'!K27-'log data'!K26)</f>
        <v>5.2305833181922168E-2</v>
      </c>
      <c r="L26" s="4">
        <f>('log data'!L27-'log data'!L26)</f>
        <v>8.0169765487212108E-2</v>
      </c>
      <c r="M26" s="4">
        <f>('log data'!M27-'log data'!M26)</f>
        <v>1.3942241248294795E-2</v>
      </c>
      <c r="N26" s="4">
        <f>('log data'!N27-'log data'!N26)</f>
        <v>8.3680225448290457E-3</v>
      </c>
      <c r="O26" s="4">
        <f>('log data'!O27-'log data'!O26)</f>
        <v>-0.36845285956373885</v>
      </c>
      <c r="P26" s="4">
        <f>('log data'!P27-'log data'!P26)</f>
        <v>-0.39400111163906715</v>
      </c>
      <c r="Q26" s="4">
        <f>('log data'!Q27-'log data'!Q26)</f>
        <v>0.10369914075311204</v>
      </c>
      <c r="R26" s="4">
        <f>LN('Date colectate'!S35)-LN('Date colectate'!S34)</f>
        <v>-5.5632824800611047E-4</v>
      </c>
      <c r="S26" s="4">
        <f>LN('Date colectate'!T35)-LN('Date colectate'!T34)</f>
        <v>2.4484830248709955E-3</v>
      </c>
      <c r="T26" s="4">
        <f>('log data'!T27-'log data'!T26)</f>
        <v>-4.6956107425698335E-2</v>
      </c>
      <c r="U26" s="4">
        <f>('log data'!U27-'log data'!U26)</f>
        <v>-2.2592134570606603E-2</v>
      </c>
      <c r="V26" s="4">
        <f>('log data'!V27-'log data'!V26)</f>
        <v>-0.11025112024483885</v>
      </c>
      <c r="W26" s="4">
        <f>('log data'!W27-'log data'!W26)</f>
        <v>-9.6870811285142189E-2</v>
      </c>
      <c r="X26" s="4">
        <f>('log data'!X27-'log data'!X26)</f>
        <v>9.5095417459881482E-2</v>
      </c>
      <c r="Y26" s="4">
        <f>('log data'!Y27-'log data'!Y26)</f>
        <v>-1.5376802399547529E-2</v>
      </c>
      <c r="Z26" s="4">
        <f>('log data'!Z27-'log data'!Z26)</f>
        <v>-2.6620791826709844E-2</v>
      </c>
      <c r="AA26" s="4">
        <f>('log data'!AB27-'log data'!AB26)</f>
        <v>-2.6078814822723118E-2</v>
      </c>
      <c r="AB26" s="4">
        <f>('log data'!AC27-'log data'!AC26)</f>
        <v>-4.4745756281486027E-2</v>
      </c>
      <c r="AC26" s="24">
        <f>'Date colectate'!AD35/4/100</f>
        <v>2.5000000000000001E-3</v>
      </c>
    </row>
    <row r="27" spans="1:29" x14ac:dyDescent="0.25">
      <c r="A27" s="15">
        <v>39965</v>
      </c>
      <c r="B27" s="4">
        <f>('log data'!B28-'log data'!B27)</f>
        <v>4.7969265890790425E-3</v>
      </c>
      <c r="C27" s="4">
        <f>('log data'!C28-'log data'!C27)</f>
        <v>3.334955940303086E-2</v>
      </c>
      <c r="D27" s="4">
        <f>('log data'!D28-'log data'!D27)</f>
        <v>3.9751003824690656E-2</v>
      </c>
      <c r="E27" s="4">
        <f>('log data'!E28-'log data'!E27)</f>
        <v>1.50778991938747E-2</v>
      </c>
      <c r="F27" s="4">
        <f>('log data'!F28-'log data'!F27)</f>
        <v>3.3178972995440148E-3</v>
      </c>
      <c r="G27" s="4">
        <f>('log data'!G28-'log data'!G27)</f>
        <v>-3.502388796662359E-2</v>
      </c>
      <c r="H27" s="4">
        <f>('log data'!H28-'log data'!H27)</f>
        <v>-1.0387395290139434E-2</v>
      </c>
      <c r="I27" s="4">
        <f>('log data'!I28-'log data'!I27)</f>
        <v>-1.5210681278702065E-2</v>
      </c>
      <c r="J27" s="4">
        <f>'Date colectate'!L36/4/100</f>
        <v>2.4166666666666666E-2</v>
      </c>
      <c r="K27" s="4">
        <f>('log data'!K28-'log data'!K27)</f>
        <v>-7.4120897733258584E-3</v>
      </c>
      <c r="L27" s="4">
        <f>('log data'!L28-'log data'!L27)</f>
        <v>-1.6906174779076633E-3</v>
      </c>
      <c r="M27" s="4">
        <f>('log data'!M28-'log data'!M27)</f>
        <v>-9.6048023197337073E-3</v>
      </c>
      <c r="N27" s="4">
        <f>('log data'!N28-'log data'!N27)</f>
        <v>-1.1086086390496686E-2</v>
      </c>
      <c r="O27" s="4">
        <f>('log data'!O28-'log data'!O27)</f>
        <v>6.0336247782191599E-2</v>
      </c>
      <c r="P27" s="4">
        <f>('log data'!P28-'log data'!P27)</f>
        <v>5.5539321193112556E-2</v>
      </c>
      <c r="Q27" s="4">
        <f>('log data'!Q28-'log data'!Q27)</f>
        <v>-4.0761649176356496E-2</v>
      </c>
      <c r="R27" s="4">
        <f>LN('Date colectate'!S36)-LN('Date colectate'!S35)</f>
        <v>6.1948328108361039E-3</v>
      </c>
      <c r="S27" s="4">
        <f>LN('Date colectate'!T36)-LN('Date colectate'!T35)</f>
        <v>-4.8363545990603996E-4</v>
      </c>
      <c r="T27" s="4">
        <f>('log data'!T28-'log data'!T27)</f>
        <v>-3.4162385113045701E-3</v>
      </c>
      <c r="U27" s="4">
        <f>('log data'!U28-'log data'!U27)</f>
        <v>-6.1902539922087385E-4</v>
      </c>
      <c r="V27" s="4">
        <f>('log data'!V28-'log data'!V27)</f>
        <v>-6.57542657407717E-3</v>
      </c>
      <c r="W27" s="4">
        <f>('log data'!W28-'log data'!W27)</f>
        <v>-2.4031119313025151E-2</v>
      </c>
      <c r="X27" s="4">
        <f>('log data'!X28-'log data'!X27)</f>
        <v>5.9160289363263674E-2</v>
      </c>
      <c r="Y27" s="4">
        <f>('log data'!Y28-'log data'!Y27)</f>
        <v>-1.0358916738053559E-3</v>
      </c>
      <c r="Z27" s="4">
        <f>('log data'!Z28-'log data'!Z27)</f>
        <v>-7.2046483645933357E-3</v>
      </c>
      <c r="AA27" s="4">
        <f>('log data'!AB28-'log data'!AB27)</f>
        <v>-9.2506227329698376E-3</v>
      </c>
      <c r="AB27" s="4">
        <f>('log data'!AC28-'log data'!AC27)</f>
        <v>6.0217884112432285E-2</v>
      </c>
      <c r="AC27" s="24">
        <f>'Date colectate'!AD36/4/100</f>
        <v>6.2500000000000001E-4</v>
      </c>
    </row>
    <row r="28" spans="1:29" x14ac:dyDescent="0.25">
      <c r="A28" s="15">
        <v>40057</v>
      </c>
      <c r="B28" s="4">
        <f>('log data'!B29-'log data'!B28)</f>
        <v>1.3327586152129811E-3</v>
      </c>
      <c r="C28" s="4">
        <f>('log data'!C29-'log data'!C28)</f>
        <v>1.7768294460562828E-3</v>
      </c>
      <c r="D28" s="4">
        <f>('log data'!D29-'log data'!D28)</f>
        <v>-1.9685456946814561E-2</v>
      </c>
      <c r="E28" s="4">
        <f>('log data'!E29-'log data'!E28)</f>
        <v>3.9245491344226835E-2</v>
      </c>
      <c r="F28" s="4">
        <f>('log data'!F29-'log data'!F28)</f>
        <v>2.1712146961348822E-2</v>
      </c>
      <c r="G28" s="4">
        <f>('log data'!G29-'log data'!G28)</f>
        <v>4.6417829123754473E-2</v>
      </c>
      <c r="H28" s="4">
        <f>('log data'!H29-'log data'!H28)</f>
        <v>3.0780525440828654E-2</v>
      </c>
      <c r="I28" s="4">
        <f>('log data'!I29-'log data'!I28)</f>
        <v>2.0159007050374544E-2</v>
      </c>
      <c r="J28" s="4">
        <f>'Date colectate'!L37/4/100</f>
        <v>2.1250000000000002E-2</v>
      </c>
      <c r="K28" s="4">
        <f>('log data'!K29-'log data'!K28)</f>
        <v>2.5637387635852882E-3</v>
      </c>
      <c r="L28" s="4">
        <f>('log data'!L29-'log data'!L28)</f>
        <v>0.10026403057557998</v>
      </c>
      <c r="M28" s="4">
        <f>('log data'!M29-'log data'!M28)</f>
        <v>1.6112067766152371E-2</v>
      </c>
      <c r="N28" s="4">
        <f>('log data'!N29-'log data'!N28)</f>
        <v>8.5630406757273292E-3</v>
      </c>
      <c r="O28" s="4">
        <f>('log data'!O29-'log data'!O28)</f>
        <v>5.3579930338996995E-2</v>
      </c>
      <c r="P28" s="4">
        <f>('log data'!P29-'log data'!P28)</f>
        <v>5.2247171723784014E-2</v>
      </c>
      <c r="Q28" s="4">
        <f>('log data'!Q29-'log data'!Q28)</f>
        <v>7.8690931752900539E-4</v>
      </c>
      <c r="R28" s="4">
        <f>LN('Date colectate'!S37)-LN('Date colectate'!S36)</f>
        <v>-3.0463905397049018E-3</v>
      </c>
      <c r="S28" s="4">
        <f>LN('Date colectate'!T37)-LN('Date colectate'!T36)</f>
        <v>1.375886873741905E-3</v>
      </c>
      <c r="T28" s="4">
        <f>('log data'!T29-'log data'!T28)</f>
        <v>2.2286784586622588E-3</v>
      </c>
      <c r="U28" s="4">
        <f>('log data'!U29-'log data'!U28)</f>
        <v>-2.1649990045773393E-3</v>
      </c>
      <c r="V28" s="4">
        <f>('log data'!V29-'log data'!V28)</f>
        <v>2.396968257153631E-2</v>
      </c>
      <c r="W28" s="4">
        <f>('log data'!W29-'log data'!W28)</f>
        <v>2.5214371688027093E-2</v>
      </c>
      <c r="X28" s="4">
        <f>('log data'!X29-'log data'!X28)</f>
        <v>3.0044993065560188E-2</v>
      </c>
      <c r="Y28" s="4">
        <f>('log data'!Y29-'log data'!Y28)</f>
        <v>-3.8035624198728968E-3</v>
      </c>
      <c r="Z28" s="4">
        <f>('log data'!Z29-'log data'!Z28)</f>
        <v>-7.404828992910506E-3</v>
      </c>
      <c r="AA28" s="4">
        <f>('log data'!AB29-'log data'!AB28)</f>
        <v>7.0286927218408124E-3</v>
      </c>
      <c r="AB28" s="4">
        <f>('log data'!AC29-'log data'!AC28)</f>
        <v>3.5379163304457562E-2</v>
      </c>
      <c r="AC28" s="24">
        <f>'Date colectate'!AD37/4/100</f>
        <v>6.2500000000000001E-4</v>
      </c>
    </row>
    <row r="29" spans="1:29" x14ac:dyDescent="0.25">
      <c r="A29" s="15">
        <v>40148</v>
      </c>
      <c r="B29" s="4">
        <f>('log data'!B30-'log data'!B29)</f>
        <v>1.4235392660513213E-2</v>
      </c>
      <c r="C29" s="4">
        <f>('log data'!C30-'log data'!C29)</f>
        <v>4.1461400931605219E-2</v>
      </c>
      <c r="D29" s="4">
        <f>('log data'!D30-'log data'!D29)</f>
        <v>4.3470885692773464E-3</v>
      </c>
      <c r="E29" s="4">
        <f>('log data'!E30-'log data'!E29)</f>
        <v>-4.190882964634568E-2</v>
      </c>
      <c r="F29" s="4">
        <f>('log data'!F30-'log data'!F29)</f>
        <v>6.3779746511141155E-3</v>
      </c>
      <c r="G29" s="4">
        <f>('log data'!G30-'log data'!G29)</f>
        <v>1.7652282241719774E-2</v>
      </c>
      <c r="H29" s="4">
        <f>('log data'!H30-'log data'!H29)</f>
        <v>1.045561830027486E-2</v>
      </c>
      <c r="I29" s="4">
        <f>('log data'!I30-'log data'!I29)</f>
        <v>7.6662887705771787E-3</v>
      </c>
      <c r="J29" s="4">
        <f>'Date colectate'!L38/4/100</f>
        <v>0.02</v>
      </c>
      <c r="K29" s="4">
        <f>('log data'!K30-'log data'!K29)</f>
        <v>4.3291647045962112E-3</v>
      </c>
      <c r="L29" s="4">
        <f>('log data'!L30-'log data'!L29)</f>
        <v>1.5244197643117241E-2</v>
      </c>
      <c r="M29" s="4">
        <f>('log data'!M30-'log data'!M29)</f>
        <v>-1.1375728319174438E-2</v>
      </c>
      <c r="N29" s="4">
        <f>('log data'!N30-'log data'!N29)</f>
        <v>-1.4938415658072746E-2</v>
      </c>
      <c r="O29" s="4">
        <f>('log data'!O30-'log data'!O29)</f>
        <v>0.14999172886851841</v>
      </c>
      <c r="P29" s="4">
        <f>('log data'!P30-'log data'!P29)</f>
        <v>0.1357563362080052</v>
      </c>
      <c r="Q29" s="4">
        <f>('log data'!Q30-'log data'!Q29)</f>
        <v>-3.713223622700923E-2</v>
      </c>
      <c r="R29" s="4">
        <f>LN('Date colectate'!S38)-LN('Date colectate'!S37)</f>
        <v>6.6347460485562948E-3</v>
      </c>
      <c r="S29" s="4">
        <f>LN('Date colectate'!T38)-LN('Date colectate'!T37)</f>
        <v>2.41252401950387E-3</v>
      </c>
      <c r="T29" s="4">
        <f>('log data'!T30-'log data'!T29)</f>
        <v>4.5121567901933446E-3</v>
      </c>
      <c r="U29" s="4">
        <f>('log data'!U30-'log data'!U29)</f>
        <v>2.9845310214895449E-3</v>
      </c>
      <c r="V29" s="4">
        <f>('log data'!V30-'log data'!V29)</f>
        <v>2.4939163262708952E-2</v>
      </c>
      <c r="W29" s="4">
        <f>('log data'!W30-'log data'!W29)</f>
        <v>1.8179342805730414E-2</v>
      </c>
      <c r="X29" s="4">
        <f>('log data'!X30-'log data'!X29)</f>
        <v>2.0349490204558229E-2</v>
      </c>
      <c r="Y29" s="4">
        <f>('log data'!Y30-'log data'!Y29)</f>
        <v>7.2527426464219502E-4</v>
      </c>
      <c r="Z29" s="4">
        <f>('log data'!Z30-'log data'!Z29)</f>
        <v>-7.6649252657023936E-4</v>
      </c>
      <c r="AA29" s="4">
        <f>('log data'!AB30-'log data'!AB29)</f>
        <v>-4.5531641560261349E-3</v>
      </c>
      <c r="AB29" s="4">
        <f>('log data'!AC30-'log data'!AC29)</f>
        <v>-1.6317619105948866E-2</v>
      </c>
      <c r="AC29" s="24">
        <f>'Date colectate'!AD38/4/100</f>
        <v>6.2500000000000001E-4</v>
      </c>
    </row>
    <row r="30" spans="1:29" x14ac:dyDescent="0.25">
      <c r="A30" s="15">
        <v>40238</v>
      </c>
      <c r="B30" s="4">
        <f>('log data'!B31-'log data'!B30)</f>
        <v>2.0866733347030042E-2</v>
      </c>
      <c r="C30" s="4">
        <f>('log data'!C31-'log data'!C30)</f>
        <v>-2.9111216651418026E-2</v>
      </c>
      <c r="D30" s="4">
        <f>('log data'!D31-'log data'!D30)</f>
        <v>2.3018214930066172E-2</v>
      </c>
      <c r="E30" s="4">
        <f>('log data'!E31-'log data'!E30)</f>
        <v>1.8215240007134703E-2</v>
      </c>
      <c r="F30" s="4">
        <f>('log data'!F31-'log data'!F30)</f>
        <v>-4.3078335529388667E-2</v>
      </c>
      <c r="G30" s="4">
        <f>('log data'!G31-'log data'!G30)</f>
        <v>6.1391284287152459E-2</v>
      </c>
      <c r="H30" s="4">
        <f>('log data'!H31-'log data'!H30)</f>
        <v>8.8498300385961848E-3</v>
      </c>
      <c r="I30" s="4">
        <f>('log data'!I31-'log data'!I30)</f>
        <v>2.6661896002864616E-2</v>
      </c>
      <c r="J30" s="4">
        <f>'Date colectate'!L39/4/100</f>
        <v>1.7500000000000002E-2</v>
      </c>
      <c r="K30" s="4">
        <f>('log data'!K31-'log data'!K30)</f>
        <v>-3.3435248196444833E-2</v>
      </c>
      <c r="L30" s="4">
        <f>('log data'!L31-'log data'!L30)</f>
        <v>3.04460522995329E-2</v>
      </c>
      <c r="M30" s="4">
        <f>('log data'!M31-'log data'!M30)</f>
        <v>-4.4374885145905818E-2</v>
      </c>
      <c r="N30" s="4">
        <f>('log data'!N31-'log data'!N30)</f>
        <v>-4.1782084200343572E-2</v>
      </c>
      <c r="O30" s="4">
        <f>('log data'!O31-'log data'!O30)</f>
        <v>-0.10002442626651309</v>
      </c>
      <c r="P30" s="4">
        <f>('log data'!P31-'log data'!P30)</f>
        <v>-0.12089115961354313</v>
      </c>
      <c r="Q30" s="4">
        <f>('log data'!Q31-'log data'!Q30)</f>
        <v>-4.3240315450265854E-3</v>
      </c>
      <c r="R30" s="4">
        <f>LN('Date colectate'!S39)-LN('Date colectate'!S38)</f>
        <v>5.9521259924446568E-3</v>
      </c>
      <c r="S30" s="4">
        <f>LN('Date colectate'!T39)-LN('Date colectate'!T38)</f>
        <v>-2.7803650621827103E-5</v>
      </c>
      <c r="T30" s="4">
        <f>('log data'!T31-'log data'!T30)</f>
        <v>4.0198572209320105E-3</v>
      </c>
      <c r="U30" s="4">
        <f>('log data'!U31-'log data'!U30)</f>
        <v>1.3597967794751753E-3</v>
      </c>
      <c r="V30" s="4">
        <f>('log data'!V31-'log data'!V30)</f>
        <v>2.345266093515086E-2</v>
      </c>
      <c r="W30" s="4">
        <f>('log data'!W31-'log data'!W30)</f>
        <v>2.7332449157745131E-2</v>
      </c>
      <c r="X30" s="4">
        <f>('log data'!X31-'log data'!X30)</f>
        <v>1.3583401688740837E-2</v>
      </c>
      <c r="Y30" s="4">
        <f>('log data'!Y31-'log data'!Y30)</f>
        <v>-3.5702093751255326E-3</v>
      </c>
      <c r="Z30" s="4">
        <f>('log data'!Z31-'log data'!Z30)</f>
        <v>-6.0234989693901397E-3</v>
      </c>
      <c r="AA30" s="4">
        <f>('log data'!AB31-'log data'!AB30)</f>
        <v>-5.2219278314860063E-3</v>
      </c>
      <c r="AB30" s="4">
        <f>('log data'!AC31-'log data'!AC30)</f>
        <v>-6.6511867711038564E-2</v>
      </c>
      <c r="AC30" s="24">
        <f>'Date colectate'!AD39/4/100</f>
        <v>6.2500000000000001E-4</v>
      </c>
    </row>
    <row r="31" spans="1:29" x14ac:dyDescent="0.25">
      <c r="A31" s="15">
        <v>40330</v>
      </c>
      <c r="B31" s="4">
        <f>('log data'!B32-'log data'!B31)</f>
        <v>6.0332008041674712E-3</v>
      </c>
      <c r="C31" s="4">
        <f>('log data'!C32-'log data'!C31)</f>
        <v>1.6864923084006556E-2</v>
      </c>
      <c r="D31" s="4">
        <f>('log data'!D32-'log data'!D31)</f>
        <v>-1.7189799240839854E-2</v>
      </c>
      <c r="E31" s="4">
        <f>('log data'!E32-'log data'!E31)</f>
        <v>2.6009408060499339E-2</v>
      </c>
      <c r="F31" s="4">
        <f>('log data'!F32-'log data'!F31)</f>
        <v>4.9992773640141763E-3</v>
      </c>
      <c r="G31" s="4">
        <f>('log data'!G32-'log data'!G31)</f>
        <v>4.5852657834786648E-2</v>
      </c>
      <c r="H31" s="4">
        <f>('log data'!H32-'log data'!H31)</f>
        <v>4.0346850962563963E-2</v>
      </c>
      <c r="I31" s="4">
        <f>('log data'!I32-'log data'!I31)</f>
        <v>1.9913556278245537E-2</v>
      </c>
      <c r="J31" s="4">
        <f>'Date colectate'!L40/4/100</f>
        <v>1.5833333333333331E-2</v>
      </c>
      <c r="K31" s="4">
        <f>('log data'!K32-'log data'!K31)</f>
        <v>6.4508010542764671E-2</v>
      </c>
      <c r="L31" s="4">
        <f>('log data'!L32-'log data'!L31)</f>
        <v>-6.2282844213906063E-2</v>
      </c>
      <c r="M31" s="4">
        <f>('log data'!M32-'log data'!M31)</f>
        <v>7.8596740464504933E-3</v>
      </c>
      <c r="N31" s="4">
        <f>('log data'!N32-'log data'!N31)</f>
        <v>1.3256299694624829E-2</v>
      </c>
      <c r="O31" s="4">
        <f>('log data'!O32-'log data'!O31)</f>
        <v>-1.1348961196331331E-3</v>
      </c>
      <c r="P31" s="4">
        <f>('log data'!P32-'log data'!P31)</f>
        <v>-7.1680969238006043E-3</v>
      </c>
      <c r="Q31" s="4">
        <f>('log data'!Q32-'log data'!Q31)</f>
        <v>4.7643087458758338E-2</v>
      </c>
      <c r="R31" s="4">
        <f>LN('Date colectate'!S40)-LN('Date colectate'!S39)</f>
        <v>5.1905593929788552E-3</v>
      </c>
      <c r="S31" s="4">
        <f>LN('Date colectate'!T40)-LN('Date colectate'!T39)</f>
        <v>2.5269718957572351E-3</v>
      </c>
      <c r="T31" s="4">
        <f>('log data'!T32-'log data'!T31)</f>
        <v>8.7381245440187882E-3</v>
      </c>
      <c r="U31" s="4">
        <f>('log data'!U32-'log data'!U31)</f>
        <v>1.7794450791175365E-3</v>
      </c>
      <c r="V31" s="4">
        <f>('log data'!V32-'log data'!V31)</f>
        <v>4.7410216111255288E-2</v>
      </c>
      <c r="W31" s="4">
        <f>('log data'!W32-'log data'!W31)</f>
        <v>4.3776215042987232E-2</v>
      </c>
      <c r="X31" s="4">
        <f>('log data'!X32-'log data'!X31)</f>
        <v>6.8470064769392547E-3</v>
      </c>
      <c r="Y31" s="4">
        <f>('log data'!Y32-'log data'!Y31)</f>
        <v>-2.0076231983119364E-3</v>
      </c>
      <c r="Z31" s="4">
        <f>('log data'!Z32-'log data'!Z31)</f>
        <v>-2.2039846616808134E-3</v>
      </c>
      <c r="AA31" s="4">
        <f>('log data'!AB32-'log data'!AB31)</f>
        <v>4.5208922395900686E-4</v>
      </c>
      <c r="AB31" s="4">
        <f>('log data'!AC32-'log data'!AC31)</f>
        <v>-9.3894163761721855E-2</v>
      </c>
      <c r="AC31" s="24">
        <f>'Date colectate'!AD40/4/100</f>
        <v>6.2500000000000001E-4</v>
      </c>
    </row>
    <row r="32" spans="1:29" x14ac:dyDescent="0.25">
      <c r="A32" s="15">
        <v>40422</v>
      </c>
      <c r="B32" s="4">
        <f>('log data'!B33-'log data'!B32)</f>
        <v>3.3492946904862819E-2</v>
      </c>
      <c r="C32" s="4">
        <f>('log data'!C33-'log data'!C32)</f>
        <v>2.3049226846641346E-2</v>
      </c>
      <c r="D32" s="4">
        <f>('log data'!D33-'log data'!D32)</f>
        <v>6.8165484946836052E-2</v>
      </c>
      <c r="E32" s="4">
        <f>('log data'!E33-'log data'!E32)</f>
        <v>2.9764671504661777E-2</v>
      </c>
      <c r="F32" s="4">
        <f>('log data'!F33-'log data'!F32)</f>
        <v>-6.4013502652802146E-3</v>
      </c>
      <c r="G32" s="4">
        <f>('log data'!G33-'log data'!G32)</f>
        <v>1.1674322037844576E-3</v>
      </c>
      <c r="H32" s="4">
        <f>('log data'!H33-'log data'!H32)</f>
        <v>8.1846695630343191E-3</v>
      </c>
      <c r="I32" s="4">
        <f>('log data'!I33-'log data'!I32)</f>
        <v>5.070093640999751E-4</v>
      </c>
      <c r="J32" s="4">
        <f>'Date colectate'!L41/4/100</f>
        <v>1.5625E-2</v>
      </c>
      <c r="K32" s="4">
        <f>('log data'!K33-'log data'!K32)</f>
        <v>-2.2727725024931367E-2</v>
      </c>
      <c r="L32" s="4">
        <f>('log data'!L33-'log data'!L32)</f>
        <v>1.4823246799990919E-2</v>
      </c>
      <c r="M32" s="4">
        <f>('log data'!M33-'log data'!M32)</f>
        <v>-1.2188127591991726E-2</v>
      </c>
      <c r="N32" s="4">
        <f>('log data'!N33-'log data'!N32)</f>
        <v>-1.3422110971017531E-2</v>
      </c>
      <c r="O32" s="4">
        <f>('log data'!O33-'log data'!O32)</f>
        <v>2.6941717682305466E-2</v>
      </c>
      <c r="P32" s="4">
        <f>('log data'!P33-'log data'!P32)</f>
        <v>-6.5512292225573532E-3</v>
      </c>
      <c r="Q32" s="4">
        <f>('log data'!Q33-'log data'!Q32)</f>
        <v>-4.5776951871572713E-2</v>
      </c>
      <c r="R32" s="4">
        <f>LN('Date colectate'!S41)-LN('Date colectate'!S40)</f>
        <v>8.1710477105190193E-4</v>
      </c>
      <c r="S32" s="4">
        <f>LN('Date colectate'!T41)-LN('Date colectate'!T40)</f>
        <v>3.6265525247332064E-3</v>
      </c>
      <c r="T32" s="4">
        <f>('log data'!T33-'log data'!T32)</f>
        <v>3.6928313606168217E-3</v>
      </c>
      <c r="U32" s="4">
        <f>('log data'!U33-'log data'!U32)</f>
        <v>5.2307258426331771E-4</v>
      </c>
      <c r="V32" s="4">
        <f>('log data'!V33-'log data'!V32)</f>
        <v>1.739778712339124E-2</v>
      </c>
      <c r="W32" s="4">
        <f>('log data'!W33-'log data'!W32)</f>
        <v>9.7221506427649373E-3</v>
      </c>
      <c r="X32" s="4">
        <f>('log data'!X33-'log data'!X32)</f>
        <v>-1.3259659849435446E-2</v>
      </c>
      <c r="Y32" s="4">
        <f>('log data'!Y33-'log data'!Y32)</f>
        <v>-1.8136096520495748E-3</v>
      </c>
      <c r="Z32" s="4">
        <f>('log data'!Z33-'log data'!Z32)</f>
        <v>-8.6497885314962275E-4</v>
      </c>
      <c r="AA32" s="4">
        <f>('log data'!AB33-'log data'!AB32)</f>
        <v>1.6023028321114907E-3</v>
      </c>
      <c r="AB32" s="4">
        <f>('log data'!AC33-'log data'!AC32)</f>
        <v>0.10635423575491251</v>
      </c>
      <c r="AC32" s="24">
        <f>'Date colectate'!AD41/4/100</f>
        <v>6.2500000000000001E-4</v>
      </c>
    </row>
    <row r="33" spans="1:29" x14ac:dyDescent="0.25">
      <c r="A33" s="15">
        <v>40513</v>
      </c>
      <c r="B33" s="4">
        <f>('log data'!B34-'log data'!B33)</f>
        <v>1.6084590699184886E-2</v>
      </c>
      <c r="C33" s="4">
        <f>('log data'!C34-'log data'!C33)</f>
        <v>-3.6419191464442946E-4</v>
      </c>
      <c r="D33" s="4">
        <f>('log data'!D34-'log data'!D33)</f>
        <v>1.6778607247186272E-2</v>
      </c>
      <c r="E33" s="4">
        <f>('log data'!E34-'log data'!E33)</f>
        <v>1.5383937557145622E-2</v>
      </c>
      <c r="F33" s="4">
        <f>('log data'!F34-'log data'!F33)</f>
        <v>2.0867961836025017E-2</v>
      </c>
      <c r="G33" s="4">
        <f>('log data'!G34-'log data'!G33)</f>
        <v>2.8296619225583797E-2</v>
      </c>
      <c r="H33" s="4">
        <f>('log data'!H34-'log data'!H33)</f>
        <v>2.2389836292044052E-2</v>
      </c>
      <c r="I33" s="4">
        <f>('log data'!I34-'log data'!I33)</f>
        <v>1.228906558618803E-2</v>
      </c>
      <c r="J33" s="4">
        <f>'Date colectate'!L42/4/100</f>
        <v>1.5625E-2</v>
      </c>
      <c r="K33" s="4">
        <f>('log data'!K34-'log data'!K33)</f>
        <v>-2.2967504061421895E-3</v>
      </c>
      <c r="L33" s="4">
        <f>('log data'!L34-'log data'!L33)</f>
        <v>-6.2112000926404232E-3</v>
      </c>
      <c r="M33" s="4">
        <f>('log data'!M34-'log data'!M33)</f>
        <v>-1.1817142748264953E-2</v>
      </c>
      <c r="N33" s="4">
        <f>('log data'!N34-'log data'!N33)</f>
        <v>-1.2735935384996289E-2</v>
      </c>
      <c r="O33" s="4">
        <f>('log data'!O34-'log data'!O33)</f>
        <v>-6.142740140925973E-3</v>
      </c>
      <c r="P33" s="4">
        <f>('log data'!P34-'log data'!P33)</f>
        <v>-2.2227330840110859E-2</v>
      </c>
      <c r="Q33" s="4">
        <f>('log data'!Q34-'log data'!Q33)</f>
        <v>-1.9325584914979821E-3</v>
      </c>
      <c r="R33" s="4">
        <f>LN('Date colectate'!S42)-LN('Date colectate'!S41)</f>
        <v>9.9332584856481887E-3</v>
      </c>
      <c r="S33" s="4">
        <f>LN('Date colectate'!T42)-LN('Date colectate'!T41)</f>
        <v>1.9968259872911176E-3</v>
      </c>
      <c r="T33" s="4">
        <f>('log data'!T34-'log data'!T33)</f>
        <v>4.9193866951107168E-3</v>
      </c>
      <c r="U33" s="4">
        <f>('log data'!U34-'log data'!U33)</f>
        <v>3.1389478471943733E-3</v>
      </c>
      <c r="V33" s="4">
        <f>('log data'!V34-'log data'!V33)</f>
        <v>2.1277562924607807E-2</v>
      </c>
      <c r="W33" s="4">
        <f>('log data'!W34-'log data'!W33)</f>
        <v>1.7866374600236767E-2</v>
      </c>
      <c r="X33" s="4">
        <f>('log data'!X34-'log data'!X33)</f>
        <v>-3.4983926676230848E-3</v>
      </c>
      <c r="Y33" s="4">
        <f>('log data'!Y34-'log data'!Y33)</f>
        <v>-4.2166100326834766E-4</v>
      </c>
      <c r="Z33" s="4">
        <f>('log data'!Z34-'log data'!Z33)</f>
        <v>-9.7913099022850503E-5</v>
      </c>
      <c r="AA33" s="4">
        <f>('log data'!AB34-'log data'!AB33)</f>
        <v>-5.0582349962322581E-3</v>
      </c>
      <c r="AB33" s="4">
        <f>('log data'!AC34-'log data'!AC33)</f>
        <v>-2.1178133246037734E-2</v>
      </c>
      <c r="AC33" s="24">
        <f>'Date colectate'!AD42/4/100</f>
        <v>6.2500000000000001E-4</v>
      </c>
    </row>
    <row r="34" spans="1:29" x14ac:dyDescent="0.25">
      <c r="A34" s="15">
        <v>40603</v>
      </c>
      <c r="B34" s="4">
        <f>('log data'!B35-'log data'!B34)</f>
        <v>2.1518384079683095E-2</v>
      </c>
      <c r="C34" s="4">
        <f>('log data'!C35-'log data'!C34)</f>
        <v>1.6635264210831835E-2</v>
      </c>
      <c r="D34" s="4">
        <f>('log data'!D35-'log data'!D34)</f>
        <v>1.7335372286586548E-2</v>
      </c>
      <c r="E34" s="4">
        <f>('log data'!E35-'log data'!E34)</f>
        <v>7.7171774096287393E-3</v>
      </c>
      <c r="F34" s="4">
        <f>('log data'!F35-'log data'!F34)</f>
        <v>1.6415889106564663E-3</v>
      </c>
      <c r="G34" s="4">
        <f>('log data'!G35-'log data'!G34)</f>
        <v>3.5456058460812123E-2</v>
      </c>
      <c r="H34" s="4">
        <f>('log data'!H35-'log data'!H34)</f>
        <v>2.4497322807204291E-2</v>
      </c>
      <c r="I34" s="4">
        <f>('log data'!I35-'log data'!I34)</f>
        <v>1.5398370539569939E-2</v>
      </c>
      <c r="J34" s="4">
        <f>'Date colectate'!L43/4/100</f>
        <v>1.5625E-2</v>
      </c>
      <c r="K34" s="4">
        <f>('log data'!K35-'log data'!K34)</f>
        <v>-3.3375791434500535E-2</v>
      </c>
      <c r="L34" s="4">
        <f>('log data'!L35-'log data'!L34)</f>
        <v>2.3606877030495355E-3</v>
      </c>
      <c r="M34" s="4">
        <f>('log data'!M35-'log data'!M34)</f>
        <v>1.4625257751843534E-2</v>
      </c>
      <c r="N34" s="4">
        <f>('log data'!N35-'log data'!N34)</f>
        <v>1.5699069036744895E-2</v>
      </c>
      <c r="O34" s="4">
        <f>('log data'!O35-'log data'!O34)</f>
        <v>-4.5523547485998961E-2</v>
      </c>
      <c r="P34" s="4">
        <f>('log data'!P35-'log data'!P34)</f>
        <v>-6.7041931565682056E-2</v>
      </c>
      <c r="Q34" s="4">
        <f>('log data'!Q35-'log data'!Q34)</f>
        <v>-5.001105564533237E-2</v>
      </c>
      <c r="R34" s="4">
        <f>LN('Date colectate'!S43)-LN('Date colectate'!S42)</f>
        <v>1.0458195878721988E-2</v>
      </c>
      <c r="S34" s="4">
        <f>LN('Date colectate'!T43)-LN('Date colectate'!T42)</f>
        <v>1.6716882429266278E-3</v>
      </c>
      <c r="T34" s="4">
        <f>('log data'!T35-'log data'!T34)</f>
        <v>3.9142695889431423E-3</v>
      </c>
      <c r="U34" s="4">
        <f>('log data'!U35-'log data'!U34)</f>
        <v>-5.31620443780767E-3</v>
      </c>
      <c r="V34" s="4">
        <f>('log data'!V35-'log data'!V34)</f>
        <v>1.4288473694808346E-2</v>
      </c>
      <c r="W34" s="4">
        <f>('log data'!W35-'log data'!W34)</f>
        <v>1.1045800606916956E-2</v>
      </c>
      <c r="X34" s="4">
        <f>('log data'!X35-'log data'!X34)</f>
        <v>-1.4283614943816358E-2</v>
      </c>
      <c r="Y34" s="4">
        <f>('log data'!Y35-'log data'!Y34)</f>
        <v>-4.8964260528712167E-3</v>
      </c>
      <c r="Z34" s="4">
        <f>('log data'!Z35-'log data'!Z34)</f>
        <v>-4.1027583723622918E-3</v>
      </c>
      <c r="AA34" s="4">
        <f>('log data'!AB35-'log data'!AB34)</f>
        <v>-8.9637969533473694E-3</v>
      </c>
      <c r="AB34" s="4">
        <f>('log data'!AC35-'log data'!AC34)</f>
        <v>6.1319943386654474E-2</v>
      </c>
      <c r="AC34" s="24">
        <f>'Date colectate'!AD43/4/100</f>
        <v>6.2500000000000001E-4</v>
      </c>
    </row>
    <row r="35" spans="1:29" x14ac:dyDescent="0.25">
      <c r="A35" s="15">
        <v>40695</v>
      </c>
      <c r="B35" s="4">
        <f>('log data'!B36-'log data'!B35)</f>
        <v>5.865119452397316E-3</v>
      </c>
      <c r="C35" s="4">
        <f>('log data'!C36-'log data'!C35)</f>
        <v>4.2503195336607291E-5</v>
      </c>
      <c r="D35" s="4">
        <f>('log data'!D36-'log data'!D35)</f>
        <v>-2.6032816031857919E-3</v>
      </c>
      <c r="E35" s="4">
        <f>('log data'!E36-'log data'!E35)</f>
        <v>3.1816735871270652E-4</v>
      </c>
      <c r="F35" s="4">
        <f>('log data'!F36-'log data'!F35)</f>
        <v>1.4078496798131113E-3</v>
      </c>
      <c r="G35" s="4">
        <f>('log data'!G36-'log data'!G35)</f>
        <v>4.2167699057707786E-2</v>
      </c>
      <c r="H35" s="4">
        <f>('log data'!H36-'log data'!H35)</f>
        <v>-1.4706747942166309E-2</v>
      </c>
      <c r="I35" s="4">
        <f>('log data'!I36-'log data'!I35)</f>
        <v>1.8313199015319359E-2</v>
      </c>
      <c r="J35" s="4">
        <f>'Date colectate'!L44/4/100</f>
        <v>1.5625E-2</v>
      </c>
      <c r="K35" s="4">
        <f>('log data'!K36-'log data'!K35)</f>
        <v>2.9025658185669823E-2</v>
      </c>
      <c r="L35" s="4">
        <f>('log data'!L36-'log data'!L35)</f>
        <v>7.7579908109395301E-3</v>
      </c>
      <c r="M35" s="4">
        <f>('log data'!M36-'log data'!M35)</f>
        <v>-2.1362779061487647E-2</v>
      </c>
      <c r="N35" s="4">
        <f>('log data'!N36-'log data'!N35)</f>
        <v>-2.4632387952453705E-2</v>
      </c>
      <c r="O35" s="4">
        <f>('log data'!O36-'log data'!O35)</f>
        <v>4.1957276309823932E-2</v>
      </c>
      <c r="P35" s="4">
        <f>('log data'!P36-'log data'!P35)</f>
        <v>3.6092156857426616E-2</v>
      </c>
      <c r="Q35" s="4">
        <f>('log data'!Q36-'log data'!Q35)</f>
        <v>2.8983154990333215E-2</v>
      </c>
      <c r="R35" s="4">
        <f>LN('Date colectate'!S44)-LN('Date colectate'!S43)</f>
        <v>5.4979299613338029E-3</v>
      </c>
      <c r="S35" s="4">
        <f>LN('Date colectate'!T44)-LN('Date colectate'!T43)</f>
        <v>2.5938449712832323E-3</v>
      </c>
      <c r="T35" s="4">
        <f>('log data'!T36-'log data'!T35)</f>
        <v>-7.5552927558319993E-4</v>
      </c>
      <c r="U35" s="4">
        <f>('log data'!U36-'log data'!U35)</f>
        <v>-5.0163713073718696E-3</v>
      </c>
      <c r="V35" s="4">
        <f>('log data'!V36-'log data'!V35)</f>
        <v>5.4465845455631268E-3</v>
      </c>
      <c r="W35" s="4">
        <f>('log data'!W36-'log data'!W35)</f>
        <v>6.3965467949600452E-4</v>
      </c>
      <c r="X35" s="4">
        <f>('log data'!X36-'log data'!X35)</f>
        <v>-3.5003659886956306E-3</v>
      </c>
      <c r="Y35" s="4">
        <f>('log data'!Y36-'log data'!Y35)</f>
        <v>3.7790644939850182E-4</v>
      </c>
      <c r="Z35" s="4">
        <f>('log data'!Z36-'log data'!Z35)</f>
        <v>9.7939079551423447E-4</v>
      </c>
      <c r="AA35" s="4">
        <f>('log data'!AB36-'log data'!AB35)</f>
        <v>1.0959725690913302E-3</v>
      </c>
      <c r="AB35" s="4">
        <f>('log data'!AC36-'log data'!AC35)</f>
        <v>1.716720457676485E-2</v>
      </c>
      <c r="AC35" s="24">
        <f>'Date colectate'!AD44/4/100</f>
        <v>1.25E-3</v>
      </c>
    </row>
    <row r="36" spans="1:29" x14ac:dyDescent="0.25">
      <c r="A36" s="15">
        <v>40787</v>
      </c>
      <c r="B36" s="4">
        <f>('log data'!B37-'log data'!B36)</f>
        <v>-9.0916074867566365E-3</v>
      </c>
      <c r="C36" s="4">
        <f>('log data'!C37-'log data'!C36)</f>
        <v>1.0971967888260714E-2</v>
      </c>
      <c r="D36" s="4">
        <f>('log data'!D37-'log data'!D36)</f>
        <v>2.8016581208158087E-2</v>
      </c>
      <c r="E36" s="4">
        <f>('log data'!E37-'log data'!E36)</f>
        <v>2.9147539188724814E-2</v>
      </c>
      <c r="F36" s="4">
        <f>('log data'!F37-'log data'!F36)</f>
        <v>2.1482429211173937E-2</v>
      </c>
      <c r="G36" s="4">
        <f>('log data'!G37-'log data'!G36)</f>
        <v>5.5994654760285201E-3</v>
      </c>
      <c r="H36" s="4">
        <f>('log data'!H37-'log data'!H36)</f>
        <v>1.3834195763819057E-2</v>
      </c>
      <c r="I36" s="4">
        <f>('log data'!I37-'log data'!I36)</f>
        <v>2.4318169578472215E-3</v>
      </c>
      <c r="J36" s="4">
        <f>'Date colectate'!L45/4/100</f>
        <v>1.5625E-2</v>
      </c>
      <c r="K36" s="4">
        <f>('log data'!K37-'log data'!K36)</f>
        <v>2.651009798444437E-2</v>
      </c>
      <c r="L36" s="4">
        <f>('log data'!L37-'log data'!L36)</f>
        <v>2.9988662208941141E-2</v>
      </c>
      <c r="M36" s="4">
        <f>('log data'!M37-'log data'!M36)</f>
        <v>-3.6405061709099407E-3</v>
      </c>
      <c r="N36" s="4">
        <f>('log data'!N37-'log data'!N36)</f>
        <v>-5.384698671717647E-3</v>
      </c>
      <c r="O36" s="4">
        <f>('log data'!O37-'log data'!O36)</f>
        <v>-1.4336524025768682E-2</v>
      </c>
      <c r="P36" s="4">
        <f>('log data'!P37-'log data'!P36)</f>
        <v>-5.2449165390120456E-3</v>
      </c>
      <c r="Q36" s="4">
        <f>('log data'!Q37-'log data'!Q36)</f>
        <v>1.5538130096183878E-2</v>
      </c>
      <c r="R36" s="4">
        <f>LN('Date colectate'!S45)-LN('Date colectate'!S44)</f>
        <v>3.4429519775081019E-3</v>
      </c>
      <c r="S36" s="4">
        <f>LN('Date colectate'!T45)-LN('Date colectate'!T44)</f>
        <v>3.3993745725942048E-3</v>
      </c>
      <c r="T36" s="4">
        <f>('log data'!T37-'log data'!T36)</f>
        <v>-8.5618838337531145E-4</v>
      </c>
      <c r="U36" s="4">
        <f>('log data'!U37-'log data'!U36)</f>
        <v>3.6535471906162797E-4</v>
      </c>
      <c r="V36" s="4">
        <f>('log data'!V37-'log data'!V36)</f>
        <v>7.84628644538099E-3</v>
      </c>
      <c r="W36" s="4">
        <f>('log data'!W37-'log data'!W36)</f>
        <v>1.7581808652495923E-3</v>
      </c>
      <c r="X36" s="4">
        <f>('log data'!X37-'log data'!X36)</f>
        <v>2.5970922302645194E-2</v>
      </c>
      <c r="Y36" s="4">
        <f>('log data'!Y37-'log data'!Y36)</f>
        <v>-4.1734589497055552E-4</v>
      </c>
      <c r="Z36" s="4">
        <f>('log data'!Z37-'log data'!Z36)</f>
        <v>-3.8588454898618174E-3</v>
      </c>
      <c r="AA36" s="4">
        <f>('log data'!AB37-'log data'!AB36)</f>
        <v>-2.7974667581824875E-3</v>
      </c>
      <c r="AB36" s="4">
        <f>('log data'!AC37-'log data'!AC36)</f>
        <v>-6.7990122487799565E-2</v>
      </c>
      <c r="AC36" s="24">
        <f>'Date colectate'!AD45/4/100</f>
        <v>1.8749999999999999E-3</v>
      </c>
    </row>
    <row r="37" spans="1:29" x14ac:dyDescent="0.25">
      <c r="A37" s="15">
        <v>40878</v>
      </c>
      <c r="B37" s="4">
        <f>('log data'!B38-'log data'!B37)</f>
        <v>1.2982662979723614E-2</v>
      </c>
      <c r="C37" s="4">
        <f>('log data'!C38-'log data'!C37)</f>
        <v>8.8012526277960745E-3</v>
      </c>
      <c r="D37" s="4">
        <f>('log data'!D38-'log data'!D37)</f>
        <v>2.8684926994566595E-3</v>
      </c>
      <c r="E37" s="4">
        <f>('log data'!E38-'log data'!E37)</f>
        <v>6.5806772750587328E-3</v>
      </c>
      <c r="F37" s="4">
        <f>('log data'!F38-'log data'!F37)</f>
        <v>-1.0499204256996464E-2</v>
      </c>
      <c r="G37" s="4">
        <f>('log data'!G38-'log data'!G37)</f>
        <v>6.0719071961923277E-4</v>
      </c>
      <c r="H37" s="4">
        <f>('log data'!H38-'log data'!H37)</f>
        <v>1.4592904849566768E-2</v>
      </c>
      <c r="I37" s="4">
        <f>('log data'!I38-'log data'!I37)</f>
        <v>2.6369957899330387E-4</v>
      </c>
      <c r="J37" s="4">
        <f>'Date colectate'!L46/4/100</f>
        <v>1.5208333333333332E-2</v>
      </c>
      <c r="K37" s="4">
        <f>('log data'!K38-'log data'!K37)</f>
        <v>-7.8794988817503242E-3</v>
      </c>
      <c r="L37" s="4">
        <f>('log data'!L38-'log data'!L37)</f>
        <v>2.8170876966696179E-2</v>
      </c>
      <c r="M37" s="4">
        <f>('log data'!M38-'log data'!M37)</f>
        <v>1.2111665422765761E-2</v>
      </c>
      <c r="N37" s="4">
        <f>('log data'!N38-'log data'!N37)</f>
        <v>1.113735061284693E-2</v>
      </c>
      <c r="O37" s="4">
        <f>('log data'!O38-'log data'!O37)</f>
        <v>-1.2956990606154406E-2</v>
      </c>
      <c r="P37" s="4">
        <f>('log data'!P38-'log data'!P37)</f>
        <v>-2.593965358587802E-2</v>
      </c>
      <c r="Q37" s="4">
        <f>('log data'!Q38-'log data'!Q37)</f>
        <v>-1.6680751509546621E-2</v>
      </c>
      <c r="R37" s="4">
        <f>LN('Date colectate'!S46)-LN('Date colectate'!S45)</f>
        <v>7.725435665892455E-3</v>
      </c>
      <c r="S37" s="4">
        <f>LN('Date colectate'!T46)-LN('Date colectate'!T45)</f>
        <v>3.687840239349427E-3</v>
      </c>
      <c r="T37" s="4">
        <f>('log data'!T38-'log data'!T37)</f>
        <v>-4.3565404551202391E-3</v>
      </c>
      <c r="U37" s="4">
        <f>('log data'!U38-'log data'!U37)</f>
        <v>-6.9722932486531164E-3</v>
      </c>
      <c r="V37" s="4">
        <f>('log data'!V38-'log data'!V37)</f>
        <v>9.9502634875570095E-5</v>
      </c>
      <c r="W37" s="4">
        <f>('log data'!W38-'log data'!W37)</f>
        <v>-1.3988731004591415E-2</v>
      </c>
      <c r="X37" s="4">
        <f>('log data'!X38-'log data'!X37)</f>
        <v>3.4528636134262491E-2</v>
      </c>
      <c r="Y37" s="4">
        <f>('log data'!Y38-'log data'!Y37)</f>
        <v>8.2585248345701245E-4</v>
      </c>
      <c r="Z37" s="4">
        <f>('log data'!Z38-'log data'!Z37)</f>
        <v>-2.9105066874612895E-3</v>
      </c>
      <c r="AA37" s="4">
        <f>('log data'!AB38-'log data'!AB37)</f>
        <v>-5.2270938050176241E-3</v>
      </c>
      <c r="AB37" s="4">
        <f>('log data'!AC38-'log data'!AC37)</f>
        <v>-4.2665876645089529E-2</v>
      </c>
      <c r="AC37" s="24">
        <f>'Date colectate'!AD46/4/100</f>
        <v>1.25E-3</v>
      </c>
    </row>
    <row r="38" spans="1:29" x14ac:dyDescent="0.25">
      <c r="A38" s="15">
        <v>40969</v>
      </c>
      <c r="B38" s="4">
        <f>('log data'!B39-'log data'!B38)</f>
        <v>1.5277979367647632E-2</v>
      </c>
      <c r="C38" s="4">
        <f>('log data'!C39-'log data'!C38)</f>
        <v>8.4411697553452569E-3</v>
      </c>
      <c r="D38" s="4">
        <f>('log data'!D39-'log data'!D38)</f>
        <v>1.8383661481328417E-2</v>
      </c>
      <c r="E38" s="4">
        <f>('log data'!E39-'log data'!E38)</f>
        <v>4.9736727259020341E-2</v>
      </c>
      <c r="F38" s="4">
        <f>('log data'!F39-'log data'!F38)</f>
        <v>5.525818531314286E-3</v>
      </c>
      <c r="G38" s="4">
        <f>('log data'!G39-'log data'!G38)</f>
        <v>-5.4430445158802243E-2</v>
      </c>
      <c r="H38" s="4">
        <f>('log data'!H39-'log data'!H38)</f>
        <v>-1.5108322754891379E-2</v>
      </c>
      <c r="I38" s="4">
        <f>('log data'!I39-'log data'!I38)</f>
        <v>-2.3638841980005321E-2</v>
      </c>
      <c r="J38" s="4">
        <f>'Date colectate'!L47/4/100</f>
        <v>1.375E-2</v>
      </c>
      <c r="K38" s="4">
        <f>('log data'!K39-'log data'!K38)</f>
        <v>1.3486241642986174E-2</v>
      </c>
      <c r="L38" s="4">
        <f>('log data'!L39-'log data'!L38)</f>
        <v>-6.2361098370732782E-2</v>
      </c>
      <c r="M38" s="4">
        <f>('log data'!M39-'log data'!M38)</f>
        <v>9.8096707772934444E-3</v>
      </c>
      <c r="N38" s="4">
        <f>('log data'!N39-'log data'!N38)</f>
        <v>1.5649033081901464E-2</v>
      </c>
      <c r="O38" s="4">
        <f>('log data'!O39-'log data'!O38)</f>
        <v>1.5036546161051767E-2</v>
      </c>
      <c r="P38" s="4">
        <f>('log data'!P39-'log data'!P38)</f>
        <v>-2.4143320659586465E-4</v>
      </c>
      <c r="Q38" s="4">
        <f>('log data'!Q39-'log data'!Q38)</f>
        <v>5.0450718876411393E-3</v>
      </c>
      <c r="R38" s="4">
        <f>LN('Date colectate'!S47)-LN('Date colectate'!S46)</f>
        <v>9.7468354949743485E-3</v>
      </c>
      <c r="S38" s="4">
        <f>LN('Date colectate'!T47)-LN('Date colectate'!T46)</f>
        <v>3.1761038696043187E-3</v>
      </c>
      <c r="T38" s="4">
        <f>('log data'!T39-'log data'!T38)</f>
        <v>-1.8810920814154031E-3</v>
      </c>
      <c r="U38" s="4">
        <f>('log data'!U39-'log data'!U38)</f>
        <v>-1.1009192044131311E-3</v>
      </c>
      <c r="V38" s="4">
        <f>('log data'!V39-'log data'!V38)</f>
        <v>1.0488192666626261E-2</v>
      </c>
      <c r="W38" s="4">
        <f>('log data'!W39-'log data'!W38)</f>
        <v>2.0376453576256282E-3</v>
      </c>
      <c r="X38" s="4">
        <f>('log data'!X39-'log data'!X38)</f>
        <v>3.1762000578203331E-2</v>
      </c>
      <c r="Y38" s="4">
        <f>('log data'!Y39-'log data'!Y38)</f>
        <v>1.6552069009914128E-3</v>
      </c>
      <c r="Z38" s="4">
        <f>('log data'!Z39-'log data'!Z38)</f>
        <v>-2.6590189251884944E-3</v>
      </c>
      <c r="AA38" s="4">
        <f>('log data'!AB39-'log data'!AB38)</f>
        <v>-7.3576269004522743E-3</v>
      </c>
      <c r="AB38" s="4">
        <f>('log data'!AC39-'log data'!AC38)</f>
        <v>3.1719715747592192E-2</v>
      </c>
      <c r="AC38" s="24">
        <f>'Date colectate'!AD47/4/100</f>
        <v>6.2500000000000001E-4</v>
      </c>
    </row>
    <row r="39" spans="1:29" x14ac:dyDescent="0.25">
      <c r="A39" s="15">
        <v>41061</v>
      </c>
      <c r="B39" s="4">
        <f>('log data'!B40-'log data'!B39)</f>
        <v>2.9324534261325752E-3</v>
      </c>
      <c r="C39" s="4">
        <f>('log data'!C40-'log data'!C39)</f>
        <v>1.347354735974271E-2</v>
      </c>
      <c r="D39" s="4">
        <f>('log data'!D40-'log data'!D39)</f>
        <v>-2.2292554308444679E-2</v>
      </c>
      <c r="E39" s="4">
        <f>('log data'!E40-'log data'!E39)</f>
        <v>6.6719768899563547E-3</v>
      </c>
      <c r="F39" s="4">
        <f>('log data'!F40-'log data'!F39)</f>
        <v>1.7468402930660432E-2</v>
      </c>
      <c r="G39" s="4">
        <f>('log data'!G40-'log data'!G39)</f>
        <v>5.4022459734559547E-2</v>
      </c>
      <c r="H39" s="4">
        <f>('log data'!H40-'log data'!H39)</f>
        <v>2.4041335486429283E-2</v>
      </c>
      <c r="I39" s="4">
        <f>('log data'!I40-'log data'!I39)</f>
        <v>2.346165616155993E-2</v>
      </c>
      <c r="J39" s="4">
        <f>'Date colectate'!L48/4/100</f>
        <v>1.3125E-2</v>
      </c>
      <c r="K39" s="4">
        <f>('log data'!K40-'log data'!K39)</f>
        <v>1.5690947173263581E-2</v>
      </c>
      <c r="L39" s="4">
        <f>('log data'!L40-'log data'!L39)</f>
        <v>-2.527780718426853E-2</v>
      </c>
      <c r="M39" s="4">
        <f>('log data'!M40-'log data'!M39)</f>
        <v>-5.200102154347519E-3</v>
      </c>
      <c r="N39" s="4">
        <f>('log data'!N40-'log data'!N39)</f>
        <v>-4.7482891916095227E-3</v>
      </c>
      <c r="O39" s="4">
        <f>('log data'!O40-'log data'!O39)</f>
        <v>4.0421040529466268E-2</v>
      </c>
      <c r="P39" s="4">
        <f>('log data'!P40-'log data'!P39)</f>
        <v>3.7488587103333693E-2</v>
      </c>
      <c r="Q39" s="4">
        <f>('log data'!Q40-'log data'!Q39)</f>
        <v>2.2173998135208706E-3</v>
      </c>
      <c r="R39" s="4">
        <f>LN('Date colectate'!S48)-LN('Date colectate'!S47)</f>
        <v>2.4219370025786446E-3</v>
      </c>
      <c r="S39" s="4">
        <f>LN('Date colectate'!T48)-LN('Date colectate'!T47)</f>
        <v>2.7505106686680492E-3</v>
      </c>
      <c r="T39" s="4">
        <f>('log data'!T40-'log data'!T39)</f>
        <v>-3.9706718477443559E-3</v>
      </c>
      <c r="U39" s="4">
        <f>('log data'!U40-'log data'!U39)</f>
        <v>-5.1199474023579938E-3</v>
      </c>
      <c r="V39" s="4">
        <f>('log data'!V40-'log data'!V39)</f>
        <v>7.4925104782312957E-3</v>
      </c>
      <c r="W39" s="4">
        <f>('log data'!W40-'log data'!W39)</f>
        <v>-2.1675163376277951E-3</v>
      </c>
      <c r="X39" s="4">
        <f>('log data'!X40-'log data'!X39)</f>
        <v>3.4537644332832684E-2</v>
      </c>
      <c r="Y39" s="4">
        <f>('log data'!Y40-'log data'!Y39)</f>
        <v>1.6282449163775858E-3</v>
      </c>
      <c r="Z39" s="4">
        <f>('log data'!Z40-'log data'!Z39)</f>
        <v>-1.9357794423764396E-3</v>
      </c>
      <c r="AA39" s="4">
        <f>('log data'!AB40-'log data'!AB39)</f>
        <v>2.6019751925243639E-4</v>
      </c>
      <c r="AB39" s="4">
        <f>('log data'!AC40-'log data'!AC39)</f>
        <v>-5.9062874025152312E-2</v>
      </c>
      <c r="AC39" s="24">
        <f>'Date colectate'!AD48/4/100</f>
        <v>6.2500000000000001E-4</v>
      </c>
    </row>
    <row r="40" spans="1:29" x14ac:dyDescent="0.25">
      <c r="A40" s="15">
        <v>41153</v>
      </c>
      <c r="B40" s="4">
        <f>('log data'!B41-'log data'!B40)</f>
        <v>2.1223636451626504E-2</v>
      </c>
      <c r="C40" s="4">
        <f>('log data'!C41-'log data'!C40)</f>
        <v>2.1079858790188588E-2</v>
      </c>
      <c r="D40" s="4">
        <f>('log data'!D41-'log data'!D40)</f>
        <v>6.2865109429727006E-2</v>
      </c>
      <c r="E40" s="4">
        <f>('log data'!E41-'log data'!E40)</f>
        <v>-2.3162466580868291E-2</v>
      </c>
      <c r="F40" s="4">
        <f>('log data'!F41-'log data'!F40)</f>
        <v>-1.1695355071742242E-2</v>
      </c>
      <c r="G40" s="4">
        <f>('log data'!G41-'log data'!G40)</f>
        <v>-2.2426434090823122E-3</v>
      </c>
      <c r="H40" s="4">
        <f>('log data'!H41-'log data'!H40)</f>
        <v>-2.3467097734504172E-2</v>
      </c>
      <c r="I40" s="4">
        <f>('log data'!I41-'log data'!I40)</f>
        <v>-9.7396765744139913E-4</v>
      </c>
      <c r="J40" s="4">
        <f>'Date colectate'!L49/4/100</f>
        <v>1.3125E-2</v>
      </c>
      <c r="K40" s="4">
        <f>('log data'!K41-'log data'!K40)</f>
        <v>1.9356304243851596E-2</v>
      </c>
      <c r="L40" s="4">
        <f>('log data'!L41-'log data'!L40)</f>
        <v>3.3827560751957808E-3</v>
      </c>
      <c r="M40" s="4">
        <f>('log data'!M41-'log data'!M40)</f>
        <v>3.0299996458658107E-3</v>
      </c>
      <c r="N40" s="4">
        <f>('log data'!N41-'log data'!N40)</f>
        <v>3.0036957969534761E-3</v>
      </c>
      <c r="O40" s="4">
        <f>('log data'!O41-'log data'!O40)</f>
        <v>1.623291223046941E-2</v>
      </c>
      <c r="P40" s="4">
        <f>('log data'!P41-'log data'!P40)</f>
        <v>-4.9907242211570946E-3</v>
      </c>
      <c r="Q40" s="4">
        <f>('log data'!Q41-'log data'!Q40)</f>
        <v>-1.7235545463369917E-3</v>
      </c>
      <c r="R40" s="4">
        <f>LN('Date colectate'!S49)-LN('Date colectate'!S48)</f>
        <v>5.8575410825811858E-3</v>
      </c>
      <c r="S40" s="4">
        <f>LN('Date colectate'!T49)-LN('Date colectate'!T48)</f>
        <v>3.1393517948439253E-3</v>
      </c>
      <c r="T40" s="4">
        <f>('log data'!T41-'log data'!T40)</f>
        <v>-2.3296701270805187E-3</v>
      </c>
      <c r="U40" s="4">
        <f>('log data'!U41-'log data'!U40)</f>
        <v>-3.1220439468100381E-3</v>
      </c>
      <c r="V40" s="4">
        <f>('log data'!V41-'log data'!V40)</f>
        <v>7.0580066018788301E-3</v>
      </c>
      <c r="W40" s="4">
        <f>('log data'!W41-'log data'!W40)</f>
        <v>-5.0359767899355035E-4</v>
      </c>
      <c r="X40" s="4">
        <f>('log data'!X41-'log data'!X40)</f>
        <v>2.1625066243085467E-2</v>
      </c>
      <c r="Y40" s="4">
        <f>('log data'!Y41-'log data'!Y40)</f>
        <v>4.9829171240123316E-4</v>
      </c>
      <c r="Z40" s="4">
        <f>('log data'!Z41-'log data'!Z40)</f>
        <v>-1.9759316084457801E-3</v>
      </c>
      <c r="AA40" s="4">
        <f>('log data'!AB41-'log data'!AB40)</f>
        <v>-6.0499163617242502E-3</v>
      </c>
      <c r="AB40" s="4">
        <f>('log data'!AC41-'log data'!AC40)</f>
        <v>2.6647344727510347E-2</v>
      </c>
      <c r="AC40" s="24">
        <f>'Date colectate'!AD49/4/100</f>
        <v>0</v>
      </c>
    </row>
    <row r="41" spans="1:29" x14ac:dyDescent="0.25">
      <c r="A41" s="15">
        <v>41244</v>
      </c>
      <c r="B41" s="4">
        <f>('log data'!B42-'log data'!B41)</f>
        <v>5.1865266873001303E-3</v>
      </c>
      <c r="C41" s="4">
        <f>('log data'!C42-'log data'!C41)</f>
        <v>7.9006894500750491E-3</v>
      </c>
      <c r="D41" s="4">
        <f>('log data'!D42-'log data'!D41)</f>
        <v>1.145056475271744E-2</v>
      </c>
      <c r="E41" s="4">
        <f>('log data'!E42-'log data'!E41)</f>
        <v>-4.0163998044260296E-3</v>
      </c>
      <c r="F41" s="4">
        <f>('log data'!F42-'log data'!F41)</f>
        <v>6.4805048100886609E-3</v>
      </c>
      <c r="G41" s="4">
        <f>('log data'!G42-'log data'!G41)</f>
        <v>-6.9457587084871264E-3</v>
      </c>
      <c r="H41" s="4">
        <f>('log data'!H42-'log data'!H41)</f>
        <v>1.8015448020968883E-2</v>
      </c>
      <c r="I41" s="4">
        <f>('log data'!I42-'log data'!I41)</f>
        <v>-3.0165046797270278E-3</v>
      </c>
      <c r="J41" s="4">
        <f>'Date colectate'!L50/4/100</f>
        <v>1.3125E-2</v>
      </c>
      <c r="K41" s="4">
        <f>('log data'!K42-'log data'!K41)</f>
        <v>-2.0885115890797445E-2</v>
      </c>
      <c r="L41" s="4">
        <f>('log data'!L42-'log data'!L41)</f>
        <v>-1.7728103293580544E-2</v>
      </c>
      <c r="M41" s="4">
        <f>('log data'!M42-'log data'!M41)</f>
        <v>3.8413785797302147E-3</v>
      </c>
      <c r="N41" s="4">
        <f>('log data'!N42-'log data'!N41)</f>
        <v>6.0760911202559775E-3</v>
      </c>
      <c r="O41" s="4">
        <f>('log data'!O42-'log data'!O41)</f>
        <v>2.0578490192741938E-2</v>
      </c>
      <c r="P41" s="4">
        <f>('log data'!P42-'log data'!P41)</f>
        <v>1.5391963505441808E-2</v>
      </c>
      <c r="Q41" s="4">
        <f>('log data'!Q42-'log data'!Q41)</f>
        <v>-2.8785805340872717E-2</v>
      </c>
      <c r="R41" s="4">
        <f>LN('Date colectate'!S50)-LN('Date colectate'!S49)</f>
        <v>3.9430875707546775E-3</v>
      </c>
      <c r="S41" s="4">
        <f>LN('Date colectate'!T50)-LN('Date colectate'!T49)</f>
        <v>3.2552229165725421E-3</v>
      </c>
      <c r="T41" s="4">
        <f>('log data'!T42-'log data'!T41)</f>
        <v>-5.1578554458462378E-3</v>
      </c>
      <c r="U41" s="4">
        <f>('log data'!U42-'log data'!U41)</f>
        <v>-6.241364878629696E-3</v>
      </c>
      <c r="V41" s="4">
        <f>('log data'!V42-'log data'!V41)</f>
        <v>-3.6517719059334652E-3</v>
      </c>
      <c r="W41" s="4">
        <f>('log data'!W42-'log data'!W41)</f>
        <v>-7.7844611490593962E-3</v>
      </c>
      <c r="X41" s="4">
        <f>('log data'!X42-'log data'!X41)</f>
        <v>2.4931194109034216E-2</v>
      </c>
      <c r="Y41" s="4">
        <f>('log data'!Y42-'log data'!Y41)</f>
        <v>-8.7516174968405025E-4</v>
      </c>
      <c r="Z41" s="4">
        <f>('log data'!Z42-'log data'!Z41)</f>
        <v>-4.3182086318580559E-3</v>
      </c>
      <c r="AA41" s="4">
        <f>('log data'!AB42-'log data'!AB41)</f>
        <v>-7.411950912955767E-3</v>
      </c>
      <c r="AB41" s="4">
        <f>('log data'!AC42-'log data'!AC41)</f>
        <v>2.0211988016912985E-2</v>
      </c>
      <c r="AC41" s="24">
        <f>'Date colectate'!AD50/4/100</f>
        <v>0</v>
      </c>
    </row>
    <row r="42" spans="1:29" x14ac:dyDescent="0.25">
      <c r="A42" s="15">
        <v>41334</v>
      </c>
      <c r="B42" s="4">
        <f>('log data'!B43-'log data'!B42)</f>
        <v>1.4158479576476424E-2</v>
      </c>
      <c r="C42" s="4">
        <f>('log data'!C43-'log data'!C42)</f>
        <v>6.5805848710276393E-3</v>
      </c>
      <c r="D42" s="4">
        <f>('log data'!D43-'log data'!D42)</f>
        <v>-5.0992932759430509E-2</v>
      </c>
      <c r="E42" s="4">
        <f>('log data'!E43-'log data'!E42)</f>
        <v>-4.6297392324565756E-2</v>
      </c>
      <c r="F42" s="4">
        <f>('log data'!F43-'log data'!F42)</f>
        <v>1.2473441752696601E-2</v>
      </c>
      <c r="G42" s="4">
        <f>('log data'!G43-'log data'!G42)</f>
        <v>2.8781990820010428E-2</v>
      </c>
      <c r="H42" s="4">
        <f>('log data'!H43-'log data'!H42)</f>
        <v>2.5631999156465746E-2</v>
      </c>
      <c r="I42" s="4">
        <f>('log data'!I43-'log data'!I42)</f>
        <v>1.2499859791320844E-2</v>
      </c>
      <c r="J42" s="4">
        <f>'Date colectate'!L51/4/100</f>
        <v>1.3125E-2</v>
      </c>
      <c r="K42" s="4">
        <f>('log data'!K43-'log data'!K42)</f>
        <v>-5.6860641927272138E-3</v>
      </c>
      <c r="L42" s="4">
        <f>('log data'!L43-'log data'!L42)</f>
        <v>3.8717500728103094E-2</v>
      </c>
      <c r="M42" s="4">
        <f>('log data'!M43-'log data'!M42)</f>
        <v>-1.6135210063628058E-3</v>
      </c>
      <c r="N42" s="4">
        <f>('log data'!N43-'log data'!N42)</f>
        <v>-3.9527215985049047E-3</v>
      </c>
      <c r="O42" s="4">
        <f>('log data'!O43-'log data'!O42)</f>
        <v>2.0770400760996566E-2</v>
      </c>
      <c r="P42" s="4">
        <f>('log data'!P43-'log data'!P42)</f>
        <v>6.611921184520142E-3</v>
      </c>
      <c r="Q42" s="4">
        <f>('log data'!Q43-'log data'!Q42)</f>
        <v>-1.2266649063754631E-2</v>
      </c>
      <c r="R42" s="4">
        <f>LN('Date colectate'!S51)-LN('Date colectate'!S50)</f>
        <v>4.9496602161154257E-3</v>
      </c>
      <c r="S42" s="4">
        <f>LN('Date colectate'!T51)-LN('Date colectate'!T50)</f>
        <v>4.3357976711408952E-3</v>
      </c>
      <c r="T42" s="4">
        <f>('log data'!T43-'log data'!T42)</f>
        <v>-3.4533820166178231E-3</v>
      </c>
      <c r="U42" s="4">
        <f>('log data'!U43-'log data'!U42)</f>
        <v>-2.8898163698816148E-3</v>
      </c>
      <c r="V42" s="4">
        <f>('log data'!V43-'log data'!V42)</f>
        <v>1.043866608295474E-3</v>
      </c>
      <c r="W42" s="4">
        <f>('log data'!W43-'log data'!W42)</f>
        <v>2.3411376454962607E-3</v>
      </c>
      <c r="X42" s="4">
        <f>('log data'!X43-'log data'!X42)</f>
        <v>1.7268314857987743E-2</v>
      </c>
      <c r="Y42" s="4">
        <f>('log data'!Y43-'log data'!Y42)</f>
        <v>3.5690311527858398E-4</v>
      </c>
      <c r="Z42" s="4">
        <f>('log data'!Z43-'log data'!Z42)</f>
        <v>-3.311320032354903E-3</v>
      </c>
      <c r="AA42" s="4">
        <f>('log data'!AB43-'log data'!AB42)</f>
        <v>-1.3704328329540161E-3</v>
      </c>
      <c r="AB42" s="4">
        <f>('log data'!AC43-'log data'!AC42)</f>
        <v>-2.9926461149190509E-2</v>
      </c>
      <c r="AC42" s="24">
        <f>'Date colectate'!AD51/4/100</f>
        <v>0</v>
      </c>
    </row>
    <row r="43" spans="1:29" x14ac:dyDescent="0.25">
      <c r="A43" s="15">
        <v>41426</v>
      </c>
      <c r="B43" s="4">
        <f>('log data'!B44-'log data'!B43)</f>
        <v>3.1989581711178161E-3</v>
      </c>
      <c r="C43" s="4">
        <f>('log data'!C44-'log data'!C43)</f>
        <v>1.5668570879476817E-3</v>
      </c>
      <c r="D43" s="4">
        <f>('log data'!D44-'log data'!D43)</f>
        <v>-1.3295566786809765E-2</v>
      </c>
      <c r="E43" s="4">
        <f>('log data'!E44-'log data'!E43)</f>
        <v>-1.3292227517653465E-2</v>
      </c>
      <c r="F43" s="4">
        <f>('log data'!F44-'log data'!F43)</f>
        <v>1.5902631422699542E-2</v>
      </c>
      <c r="G43" s="4">
        <f>('log data'!G44-'log data'!G43)</f>
        <v>4.5361985832610863E-2</v>
      </c>
      <c r="H43" s="4">
        <f>('log data'!H44-'log data'!H43)</f>
        <v>3.0588260628614528E-2</v>
      </c>
      <c r="I43" s="4">
        <f>('log data'!I44-'log data'!I43)</f>
        <v>1.9700460135276376E-2</v>
      </c>
      <c r="J43" s="4">
        <f>'Date colectate'!L52/4/100</f>
        <v>1.3125E-2</v>
      </c>
      <c r="K43" s="4">
        <f>('log data'!K44-'log data'!K43)</f>
        <v>9.2347158369385784E-3</v>
      </c>
      <c r="L43" s="4">
        <f>('log data'!L44-'log data'!L43)</f>
        <v>6.6691374498672129E-2</v>
      </c>
      <c r="M43" s="4">
        <f>('log data'!M44-'log data'!M43)</f>
        <v>6.7880984618051698E-4</v>
      </c>
      <c r="N43" s="4">
        <f>('log data'!N44-'log data'!N43)</f>
        <v>-5.744683646687232E-3</v>
      </c>
      <c r="O43" s="4">
        <f>('log data'!O44-'log data'!O43)</f>
        <v>-4.0907754639855298E-2</v>
      </c>
      <c r="P43" s="4">
        <f>('log data'!P44-'log data'!P43)</f>
        <v>-4.4106712810973114E-2</v>
      </c>
      <c r="Q43" s="4">
        <f>('log data'!Q44-'log data'!Q43)</f>
        <v>7.6678587489906747E-3</v>
      </c>
      <c r="R43" s="4">
        <f>LN('Date colectate'!S52)-LN('Date colectate'!S51)</f>
        <v>1.2761071960154524E-3</v>
      </c>
      <c r="S43" s="4">
        <f>LN('Date colectate'!T52)-LN('Date colectate'!T51)</f>
        <v>2.7226446987329567E-3</v>
      </c>
      <c r="T43" s="4">
        <f>('log data'!T44-'log data'!T43)</f>
        <v>4.4030220522479624E-3</v>
      </c>
      <c r="U43" s="4">
        <f>('log data'!U44-'log data'!U43)</f>
        <v>2.0135931071454394E-3</v>
      </c>
      <c r="V43" s="4">
        <f>('log data'!V44-'log data'!V43)</f>
        <v>1.111327703722953E-2</v>
      </c>
      <c r="W43" s="4">
        <f>('log data'!W44-'log data'!W43)</f>
        <v>1.0446166749026098E-2</v>
      </c>
      <c r="X43" s="4">
        <f>('log data'!X44-'log data'!X43)</f>
        <v>2.9750115647086961E-3</v>
      </c>
      <c r="Y43" s="4">
        <f>('log data'!Y44-'log data'!Y43)</f>
        <v>-3.8782408287429959E-4</v>
      </c>
      <c r="Z43" s="4">
        <f>('log data'!Z44-'log data'!Z43)</f>
        <v>2.8567639628329644E-4</v>
      </c>
      <c r="AA43" s="4">
        <f>('log data'!AB44-'log data'!AB43)</f>
        <v>2.2307735222621972E-3</v>
      </c>
      <c r="AB43" s="4">
        <f>('log data'!AC44-'log data'!AC43)</f>
        <v>2.1248626377564139E-2</v>
      </c>
      <c r="AC43" s="24">
        <f>'Date colectate'!AD52/4/100</f>
        <v>0</v>
      </c>
    </row>
    <row r="44" spans="1:29" x14ac:dyDescent="0.25">
      <c r="A44" s="15">
        <v>41518</v>
      </c>
      <c r="B44" s="4">
        <f>('log data'!B45-'log data'!B44)</f>
        <v>-1.1604024396559609E-2</v>
      </c>
      <c r="C44" s="4">
        <f>('log data'!C45-'log data'!C44)</f>
        <v>1.3001314880970227E-2</v>
      </c>
      <c r="D44" s="4">
        <f>('log data'!D45-'log data'!D44)</f>
        <v>-5.2049480452032171E-3</v>
      </c>
      <c r="E44" s="4">
        <f>('log data'!E45-'log data'!E44)</f>
        <v>2.4266846245155627E-2</v>
      </c>
      <c r="F44" s="4">
        <f>('log data'!F45-'log data'!F44)</f>
        <v>9.4402339542867253E-3</v>
      </c>
      <c r="G44" s="4">
        <f>('log data'!G45-'log data'!G44)</f>
        <v>2.6722062750032194E-2</v>
      </c>
      <c r="H44" s="4">
        <f>('log data'!H45-'log data'!H44)</f>
        <v>1.7312974566012773E-2</v>
      </c>
      <c r="I44" s="4">
        <f>('log data'!I45-'log data'!I44)</f>
        <v>1.1605244397411063E-2</v>
      </c>
      <c r="J44" s="4">
        <f>'Date colectate'!L53/4/100</f>
        <v>1.1666666666666667E-2</v>
      </c>
      <c r="K44" s="4">
        <f>('log data'!K45-'log data'!K44)</f>
        <v>3.8106766653678292E-4</v>
      </c>
      <c r="L44" s="4">
        <f>('log data'!L45-'log data'!L44)</f>
        <v>-6.0431544136893667E-2</v>
      </c>
      <c r="M44" s="4">
        <f>('log data'!M45-'log data'!M44)</f>
        <v>-4.3297269210675893E-3</v>
      </c>
      <c r="N44" s="4">
        <f>('log data'!N45-'log data'!N44)</f>
        <v>-2.614205545992121E-5</v>
      </c>
      <c r="O44" s="4">
        <f>('log data'!O45-'log data'!O44)</f>
        <v>2.83506462468468E-2</v>
      </c>
      <c r="P44" s="4">
        <f>('log data'!P45-'log data'!P44)</f>
        <v>3.9954670643406409E-2</v>
      </c>
      <c r="Q44" s="4">
        <f>('log data'!Q45-'log data'!Q44)</f>
        <v>-1.2620247214433444E-2</v>
      </c>
      <c r="R44" s="4">
        <f>LN('Date colectate'!S53)-LN('Date colectate'!S52)</f>
        <v>7.6488339257885229E-4</v>
      </c>
      <c r="S44" s="4">
        <f>LN('Date colectate'!T53)-LN('Date colectate'!T52)</f>
        <v>1.469822148925104E-3</v>
      </c>
      <c r="T44" s="4">
        <f>('log data'!T45-'log data'!T44)</f>
        <v>2.7971520449749931E-3</v>
      </c>
      <c r="U44" s="4">
        <f>('log data'!U45-'log data'!U44)</f>
        <v>1.7130355789110041E-3</v>
      </c>
      <c r="V44" s="4">
        <f>('log data'!V45-'log data'!V44)</f>
        <v>8.737021833755243E-3</v>
      </c>
      <c r="W44" s="4">
        <f>('log data'!W45-'log data'!W44)</f>
        <v>1.3069407386073983E-2</v>
      </c>
      <c r="X44" s="4">
        <f>('log data'!X45-'log data'!X44)</f>
        <v>-3.4812596949922447E-3</v>
      </c>
      <c r="Y44" s="4">
        <f>('log data'!Y45-'log data'!Y44)</f>
        <v>-1.9661762029632435E-3</v>
      </c>
      <c r="Z44" s="4">
        <f>('log data'!Z45-'log data'!Z44)</f>
        <v>-1.2740751491366886E-3</v>
      </c>
      <c r="AA44" s="4">
        <f>('log data'!AB45-'log data'!AB44)</f>
        <v>2.6164792169298678E-3</v>
      </c>
      <c r="AB44" s="4">
        <f>('log data'!AC45-'log data'!AC44)</f>
        <v>3.1975641215526263E-2</v>
      </c>
      <c r="AC44" s="24">
        <f>'Date colectate'!AD53/4/100</f>
        <v>0</v>
      </c>
    </row>
    <row r="45" spans="1:29" x14ac:dyDescent="0.25">
      <c r="A45" s="15">
        <v>41609</v>
      </c>
      <c r="B45" s="4">
        <f>('log data'!B46-'log data'!B45)</f>
        <v>7.3582882430409668E-3</v>
      </c>
      <c r="C45" s="4">
        <f>('log data'!C46-'log data'!C45)</f>
        <v>6.7899791644361329E-3</v>
      </c>
      <c r="D45" s="4">
        <f>('log data'!D46-'log data'!D45)</f>
        <v>1.3652055913349059E-3</v>
      </c>
      <c r="E45" s="4">
        <f>('log data'!E46-'log data'!E45)</f>
        <v>-9.8495606108599532E-3</v>
      </c>
      <c r="F45" s="4">
        <f>('log data'!F46-'log data'!F45)</f>
        <v>1.4537272204263374E-2</v>
      </c>
      <c r="G45" s="4">
        <f>('log data'!G46-'log data'!G45)</f>
        <v>6.9538090706533495E-3</v>
      </c>
      <c r="H45" s="4">
        <f>('log data'!H46-'log data'!H45)</f>
        <v>1.6955118481249087E-2</v>
      </c>
      <c r="I45" s="4">
        <f>('log data'!I46-'log data'!I45)</f>
        <v>3.0200009075933565E-3</v>
      </c>
      <c r="J45" s="4">
        <f>'Date colectate'!L54/4/100</f>
        <v>1.0208333333333333E-2</v>
      </c>
      <c r="K45" s="4">
        <f>('log data'!K46-'log data'!K45)</f>
        <v>2.0150012415030005E-3</v>
      </c>
      <c r="L45" s="4">
        <f>('log data'!L46-'log data'!L45)</f>
        <v>1.394290596901282E-2</v>
      </c>
      <c r="M45" s="4">
        <f>('log data'!M46-'log data'!M45)</f>
        <v>7.8191797328095447E-3</v>
      </c>
      <c r="N45" s="4">
        <f>('log data'!N46-'log data'!N45)</f>
        <v>7.4613519659858518E-3</v>
      </c>
      <c r="O45" s="4">
        <f>('log data'!O46-'log data'!O45)</f>
        <v>1.7332594847223604E-3</v>
      </c>
      <c r="P45" s="4">
        <f>('log data'!P46-'log data'!P45)</f>
        <v>-5.6250287583186065E-3</v>
      </c>
      <c r="Q45" s="4">
        <f>('log data'!Q46-'log data'!Q45)</f>
        <v>-4.7749779229331324E-3</v>
      </c>
      <c r="R45" s="4">
        <f>LN('Date colectate'!S54)-LN('Date colectate'!S53)</f>
        <v>1.4431854451046888E-3</v>
      </c>
      <c r="S45" s="4">
        <f>LN('Date colectate'!T54)-LN('Date colectate'!T53)</f>
        <v>1.7076233504598193E-3</v>
      </c>
      <c r="T45" s="4">
        <f>('log data'!T46-'log data'!T45)</f>
        <v>1.6618917408326439E-3</v>
      </c>
      <c r="U45" s="4">
        <f>('log data'!U46-'log data'!U45)</f>
        <v>9.5549552737494992E-5</v>
      </c>
      <c r="V45" s="4">
        <f>('log data'!V46-'log data'!V45)</f>
        <v>1.0128558863587322E-2</v>
      </c>
      <c r="W45" s="4">
        <f>('log data'!W46-'log data'!W45)</f>
        <v>5.3684065140462423E-3</v>
      </c>
      <c r="X45" s="4">
        <f>('log data'!X46-'log data'!X45)</f>
        <v>-1.1573093863748163E-2</v>
      </c>
      <c r="Y45" s="4">
        <f>('log data'!Y46-'log data'!Y45)</f>
        <v>-1.2253257453505029E-3</v>
      </c>
      <c r="Z45" s="4">
        <f>('log data'!Z46-'log data'!Z45)</f>
        <v>-1.7088225387329459E-4</v>
      </c>
      <c r="AA45" s="4">
        <f>('log data'!AB46-'log data'!AB45)</f>
        <v>1.9784304187497881E-3</v>
      </c>
      <c r="AB45" s="4">
        <f>('log data'!AC46-'log data'!AC45)</f>
        <v>2.0956218247621672E-2</v>
      </c>
      <c r="AC45" s="24">
        <f>'Date colectate'!AD54/4/100</f>
        <v>0</v>
      </c>
    </row>
    <row r="46" spans="1:29" x14ac:dyDescent="0.25">
      <c r="A46" s="15">
        <v>41699</v>
      </c>
      <c r="B46" s="4">
        <f>('log data'!B47-'log data'!B46)</f>
        <v>1.3846225045191396E-2</v>
      </c>
      <c r="C46" s="4">
        <f>('log data'!C47-'log data'!C46)</f>
        <v>-3.4168284323579101E-3</v>
      </c>
      <c r="D46" s="4">
        <f>('log data'!D47-'log data'!D46)</f>
        <v>1.5646920305649736E-2</v>
      </c>
      <c r="E46" s="4">
        <f>('log data'!E47-'log data'!E46)</f>
        <v>1.2303655737397889E-3</v>
      </c>
      <c r="F46" s="4">
        <f>('log data'!F47-'log data'!F46)</f>
        <v>2.5950443397722012E-3</v>
      </c>
      <c r="G46" s="4">
        <f>('log data'!G47-'log data'!G46)</f>
        <v>2.9264821737466917E-2</v>
      </c>
      <c r="H46" s="4">
        <f>('log data'!H47-'log data'!H46)</f>
        <v>-3.3928718239377709E-3</v>
      </c>
      <c r="I46" s="4">
        <f>('log data'!I47-'log data'!I46)</f>
        <v>1.2709550594464325E-2</v>
      </c>
      <c r="J46" s="4">
        <f>'Date colectate'!L55/4/100</f>
        <v>8.9583333333333338E-3</v>
      </c>
      <c r="K46" s="4">
        <f>('log data'!K47-'log data'!K46)</f>
        <v>-2.6427195062970199E-3</v>
      </c>
      <c r="L46" s="4">
        <f>('log data'!L47-'log data'!L46)</f>
        <v>-1.5285313473718976E-2</v>
      </c>
      <c r="M46" s="4">
        <f>('log data'!M47-'log data'!M46)</f>
        <v>8.3082707612760487E-3</v>
      </c>
      <c r="N46" s="4">
        <f>('log data'!N47-'log data'!N46)</f>
        <v>1.1363651896960647E-2</v>
      </c>
      <c r="O46" s="4">
        <f>('log data'!O47-'log data'!O46)</f>
        <v>2.9544236603407548E-2</v>
      </c>
      <c r="P46" s="4">
        <f>('log data'!P47-'log data'!P46)</f>
        <v>1.5698011558216152E-2</v>
      </c>
      <c r="Q46" s="4">
        <f>('log data'!Q47-'log data'!Q46)</f>
        <v>7.7410892606089021E-4</v>
      </c>
      <c r="R46" s="4">
        <f>LN('Date colectate'!S55)-LN('Date colectate'!S54)</f>
        <v>1.1869437595288801E-3</v>
      </c>
      <c r="S46" s="4">
        <f>LN('Date colectate'!T55)-LN('Date colectate'!T54)</f>
        <v>3.4773695766707746E-3</v>
      </c>
      <c r="T46" s="4">
        <f>('log data'!T47-'log data'!T46)</f>
        <v>-2.0242633240705743E-3</v>
      </c>
      <c r="U46" s="4">
        <f>('log data'!U47-'log data'!U46)</f>
        <v>-5.6145960907709735E-3</v>
      </c>
      <c r="V46" s="4">
        <f>('log data'!V47-'log data'!V46)</f>
        <v>2.9939758418304763E-3</v>
      </c>
      <c r="W46" s="4">
        <f>('log data'!W47-'log data'!W46)</f>
        <v>6.046118835999259E-3</v>
      </c>
      <c r="X46" s="4">
        <f>('log data'!X47-'log data'!X46)</f>
        <v>-9.7773625995423163E-3</v>
      </c>
      <c r="Y46" s="4">
        <f>('log data'!Y47-'log data'!Y46)</f>
        <v>-5.1039665628818121E-3</v>
      </c>
      <c r="Z46" s="4">
        <f>('log data'!Z47-'log data'!Z46)</f>
        <v>-4.9607682590218083E-3</v>
      </c>
      <c r="AA46" s="4">
        <f>('log data'!AB47-'log data'!AB46)</f>
        <v>-1.8872273410437401E-3</v>
      </c>
      <c r="AB46" s="4">
        <f>('log data'!AC47-'log data'!AC46)</f>
        <v>-2.1755683758167832E-4</v>
      </c>
      <c r="AC46" s="24">
        <f>'Date colectate'!AD55/4/100</f>
        <v>0</v>
      </c>
    </row>
    <row r="47" spans="1:29" x14ac:dyDescent="0.25">
      <c r="A47" s="15">
        <v>41791</v>
      </c>
      <c r="B47" s="4">
        <f>('log data'!B48-'log data'!B47)</f>
        <v>-3.2284100361046342E-4</v>
      </c>
      <c r="C47" s="4">
        <f>('log data'!C48-'log data'!C47)</f>
        <v>1.9933052702366894E-2</v>
      </c>
      <c r="D47" s="4">
        <f>('log data'!D48-'log data'!D47)</f>
        <v>-1.3057508321002054E-2</v>
      </c>
      <c r="E47" s="4">
        <f>('log data'!E48-'log data'!E47)</f>
        <v>1.0908398631254812E-2</v>
      </c>
      <c r="F47" s="4">
        <f>('log data'!F48-'log data'!F47)</f>
        <v>1.3389335164877281E-3</v>
      </c>
      <c r="G47" s="4">
        <f>('log data'!G48-'log data'!G47)</f>
        <v>-2.6306006692631279E-2</v>
      </c>
      <c r="H47" s="4">
        <f>('log data'!H48-'log data'!H47)</f>
        <v>-3.0970559057319491E-4</v>
      </c>
      <c r="I47" s="4">
        <f>('log data'!I48-'log data'!I47)</f>
        <v>-1.14245535475197E-2</v>
      </c>
      <c r="J47" s="4">
        <f>'Date colectate'!L56/4/100</f>
        <v>8.7500000000000008E-3</v>
      </c>
      <c r="K47" s="4">
        <f>('log data'!K48-'log data'!K47)</f>
        <v>-1.7235956308874423E-2</v>
      </c>
      <c r="L47" s="4">
        <f>('log data'!L48-'log data'!L47)</f>
        <v>-1.1015060230677332E-2</v>
      </c>
      <c r="M47" s="4">
        <f>('log data'!M48-'log data'!M47)</f>
        <v>-1.0484285201540544E-2</v>
      </c>
      <c r="N47" s="4">
        <f>('log data'!N48-'log data'!N47)</f>
        <v>-1.1044471753846707E-2</v>
      </c>
      <c r="O47" s="4">
        <f>('log data'!O48-'log data'!O47)</f>
        <v>3.4672859079905471E-2</v>
      </c>
      <c r="P47" s="4">
        <f>('log data'!P48-'log data'!P47)</f>
        <v>3.4995700083515935E-2</v>
      </c>
      <c r="Q47" s="4">
        <f>('log data'!Q48-'log data'!Q47)</f>
        <v>-3.7169009011241538E-2</v>
      </c>
      <c r="R47" s="4">
        <f>LN('Date colectate'!S56)-LN('Date colectate'!S55)</f>
        <v>1.5240033429755329E-3</v>
      </c>
      <c r="S47" s="4">
        <f>LN('Date colectate'!T56)-LN('Date colectate'!T55)</f>
        <v>6.3738814668390376E-4</v>
      </c>
      <c r="T47" s="4">
        <f>('log data'!T48-'log data'!T47)</f>
        <v>8.800441562755168E-4</v>
      </c>
      <c r="U47" s="4">
        <f>('log data'!U48-'log data'!U47)</f>
        <v>2.3303621581085565E-3</v>
      </c>
      <c r="V47" s="4">
        <f>('log data'!V48-'log data'!V47)</f>
        <v>9.8848370670019392E-3</v>
      </c>
      <c r="W47" s="4">
        <f>('log data'!W48-'log data'!W47)</f>
        <v>1.302380528409941E-2</v>
      </c>
      <c r="X47" s="4">
        <f>('log data'!X48-'log data'!X47)</f>
        <v>-2.0377554157170241E-2</v>
      </c>
      <c r="Y47" s="4">
        <f>('log data'!Y48-'log data'!Y47)</f>
        <v>-1.3552038813098299E-3</v>
      </c>
      <c r="Z47" s="4">
        <f>('log data'!Z48-'log data'!Z47)</f>
        <v>1.9320659664168183E-3</v>
      </c>
      <c r="AA47" s="4">
        <f>('log data'!AB48-'log data'!AB47)</f>
        <v>3.9257981749338811E-3</v>
      </c>
      <c r="AB47" s="4">
        <f>('log data'!AC48-'log data'!AC47)</f>
        <v>-9.4732181157214934E-3</v>
      </c>
      <c r="AC47" s="24">
        <f>'Date colectate'!AD56/4/100</f>
        <v>0</v>
      </c>
    </row>
    <row r="48" spans="1:29" x14ac:dyDescent="0.25">
      <c r="A48" s="15">
        <v>41883</v>
      </c>
      <c r="B48" s="4">
        <f>('log data'!B49-'log data'!B48)</f>
        <v>-2.5864870546215002E-3</v>
      </c>
      <c r="C48" s="4">
        <f>('log data'!C49-'log data'!C48)</f>
        <v>-1.0799916723739145E-2</v>
      </c>
      <c r="D48" s="4">
        <f>('log data'!D49-'log data'!D48)</f>
        <v>3.2321855674268818E-3</v>
      </c>
      <c r="E48" s="4">
        <f>('log data'!E49-'log data'!E48)</f>
        <v>-3.1137873305315367E-2</v>
      </c>
      <c r="F48" s="4">
        <f>('log data'!F49-'log data'!F48)</f>
        <v>1.828326379557943E-2</v>
      </c>
      <c r="G48" s="4">
        <f>('log data'!G49-'log data'!G48)</f>
        <v>7.5134181061672578E-2</v>
      </c>
      <c r="H48" s="4">
        <f>('log data'!H49-'log data'!H48)</f>
        <v>1.9541000881506232E-2</v>
      </c>
      <c r="I48" s="4">
        <f>('log data'!I49-'log data'!I48)</f>
        <v>3.2630360237404066E-2</v>
      </c>
      <c r="J48" s="4">
        <f>'Date colectate'!L57/4/100</f>
        <v>8.3333333333333332E-3</v>
      </c>
      <c r="K48" s="4">
        <f>('log data'!K49-'log data'!K48)</f>
        <v>6.1866184676582225E-3</v>
      </c>
      <c r="L48" s="4">
        <f>('log data'!L49-'log data'!L48)</f>
        <v>-9.2997492735746867E-3</v>
      </c>
      <c r="M48" s="4">
        <f>('log data'!M49-'log data'!M48)</f>
        <v>9.9644506939062794E-3</v>
      </c>
      <c r="N48" s="4">
        <f>('log data'!N49-'log data'!N48)</f>
        <v>1.0586532101742652E-2</v>
      </c>
      <c r="O48" s="4">
        <f>('log data'!O49-'log data'!O48)</f>
        <v>4.0694195654130461E-2</v>
      </c>
      <c r="P48" s="4">
        <f>('log data'!P49-'log data'!P48)</f>
        <v>4.3280682708751961E-2</v>
      </c>
      <c r="Q48" s="4">
        <f>('log data'!Q49-'log data'!Q48)</f>
        <v>1.6986535191397589E-2</v>
      </c>
      <c r="R48" s="4">
        <f>LN('Date colectate'!S57)-LN('Date colectate'!S56)</f>
        <v>-1.0157441198357375E-3</v>
      </c>
      <c r="S48" s="4">
        <f>LN('Date colectate'!T57)-LN('Date colectate'!T56)</f>
        <v>2.7220279995363583E-3</v>
      </c>
      <c r="T48" s="4">
        <f>('log data'!T49-'log data'!T48)</f>
        <v>3.5965547608878268E-3</v>
      </c>
      <c r="U48" s="4">
        <f>('log data'!U49-'log data'!U48)</f>
        <v>3.5723705978316644E-3</v>
      </c>
      <c r="V48" s="4">
        <f>('log data'!V49-'log data'!V48)</f>
        <v>1.7219031764852843E-2</v>
      </c>
      <c r="W48" s="4">
        <f>('log data'!W49-'log data'!W48)</f>
        <v>1.5290237660573247E-2</v>
      </c>
      <c r="X48" s="4">
        <f>('log data'!X49-'log data'!X48)</f>
        <v>-8.905121424888085E-3</v>
      </c>
      <c r="Y48" s="4">
        <f>('log data'!Y49-'log data'!Y48)</f>
        <v>-2.8484341101808752E-5</v>
      </c>
      <c r="Z48" s="4">
        <f>('log data'!Z49-'log data'!Z48)</f>
        <v>9.630561953604122E-4</v>
      </c>
      <c r="AA48" s="4">
        <f>('log data'!AB49-'log data'!AB48)</f>
        <v>6.7043775628699009E-3</v>
      </c>
      <c r="AB48" s="4">
        <f>('log data'!AC49-'log data'!AC48)</f>
        <v>-8.19787339290666E-2</v>
      </c>
      <c r="AC48" s="24">
        <f>'Date colectate'!AD57/4/100</f>
        <v>-2.5000000000000001E-4</v>
      </c>
    </row>
    <row r="49" spans="1:29" x14ac:dyDescent="0.25">
      <c r="A49" s="15">
        <v>41974</v>
      </c>
      <c r="B49" s="4">
        <f>('log data'!B50-'log data'!B49)</f>
        <v>-6.4766841642249773E-4</v>
      </c>
      <c r="C49" s="4">
        <f>('log data'!C50-'log data'!C49)</f>
        <v>2.7041143573613979E-3</v>
      </c>
      <c r="D49" s="4">
        <f>('log data'!D50-'log data'!D49)</f>
        <v>-2.4199373358237963E-3</v>
      </c>
      <c r="E49" s="4">
        <f>('log data'!E50-'log data'!E49)</f>
        <v>2.0483561581345455E-2</v>
      </c>
      <c r="F49" s="4">
        <f>('log data'!F50-'log data'!F49)</f>
        <v>9.5183831799410257E-3</v>
      </c>
      <c r="G49" s="4">
        <f>('log data'!G50-'log data'!G49)</f>
        <v>3.6241601463933293E-3</v>
      </c>
      <c r="H49" s="4">
        <f>('log data'!H50-'log data'!H49)</f>
        <v>8.1360573369817502E-3</v>
      </c>
      <c r="I49" s="4">
        <f>('log data'!I50-'log data'!I49)</f>
        <v>1.5739527531124509E-3</v>
      </c>
      <c r="J49" s="4">
        <f>'Date colectate'!L58/4/100</f>
        <v>7.0833333333333338E-3</v>
      </c>
      <c r="K49" s="4">
        <f>('log data'!K50-'log data'!K49)</f>
        <v>1.6327811291405592E-2</v>
      </c>
      <c r="L49" s="4">
        <f>('log data'!L50-'log data'!L49)</f>
        <v>-1.1263192278710532E-2</v>
      </c>
      <c r="M49" s="4">
        <f>('log data'!M50-'log data'!M49)</f>
        <v>-4.4974140627651593E-4</v>
      </c>
      <c r="N49" s="4">
        <f>('log data'!N50-'log data'!N49)</f>
        <v>3.6286665048912425E-4</v>
      </c>
      <c r="O49" s="4">
        <f>('log data'!O50-'log data'!O49)</f>
        <v>3.4283469904904607E-2</v>
      </c>
      <c r="P49" s="4">
        <f>('log data'!P50-'log data'!P49)</f>
        <v>3.4931138321327104E-2</v>
      </c>
      <c r="Q49" s="4">
        <f>('log data'!Q50-'log data'!Q49)</f>
        <v>1.3623696934044194E-2</v>
      </c>
      <c r="R49" s="4">
        <f>LN('Date colectate'!S58)-LN('Date colectate'!S57)</f>
        <v>-3.3083119625914037E-3</v>
      </c>
      <c r="S49" s="4">
        <f>LN('Date colectate'!T58)-LN('Date colectate'!T57)</f>
        <v>3.5416666978305145E-3</v>
      </c>
      <c r="T49" s="4">
        <f>('log data'!T50-'log data'!T49)</f>
        <v>3.9231773678842785E-3</v>
      </c>
      <c r="U49" s="4">
        <f>('log data'!U50-'log data'!U49)</f>
        <v>3.9882379064444251E-3</v>
      </c>
      <c r="V49" s="4">
        <f>('log data'!V50-'log data'!V49)</f>
        <v>1.2050162200871739E-2</v>
      </c>
      <c r="W49" s="4">
        <f>('log data'!W50-'log data'!W49)</f>
        <v>9.4091331774066589E-3</v>
      </c>
      <c r="X49" s="4">
        <f>('log data'!X50-'log data'!X49)</f>
        <v>-4.346900451062341E-3</v>
      </c>
      <c r="Y49" s="4">
        <f>('log data'!Y50-'log data'!Y49)</f>
        <v>1.536351938493663E-3</v>
      </c>
      <c r="Z49" s="4">
        <f>('log data'!Z50-'log data'!Z49)</f>
        <v>1.673782329786544E-3</v>
      </c>
      <c r="AA49" s="4">
        <f>('log data'!AB50-'log data'!AB49)</f>
        <v>7.4974007108368212E-3</v>
      </c>
      <c r="AB49" s="4">
        <f>('log data'!AC50-'log data'!AC49)</f>
        <v>-3.575854204799267E-2</v>
      </c>
      <c r="AC49" s="24">
        <f>'Date colectate'!AD58/4/100</f>
        <v>-5.0000000000000001E-4</v>
      </c>
    </row>
    <row r="50" spans="1:29" x14ac:dyDescent="0.25">
      <c r="A50" s="15">
        <v>42064</v>
      </c>
      <c r="B50" s="4">
        <f>('log data'!B51-'log data'!B50)</f>
        <v>1.1081873606293868E-2</v>
      </c>
      <c r="C50" s="4">
        <f>('log data'!C51-'log data'!C50)</f>
        <v>1.9732880323619639E-2</v>
      </c>
      <c r="D50" s="4">
        <f>('log data'!D51-'log data'!D50)</f>
        <v>2.6063384136332246E-3</v>
      </c>
      <c r="E50" s="4">
        <f>('log data'!E51-'log data'!E50)</f>
        <v>-3.4542969748883046E-2</v>
      </c>
      <c r="F50" s="4">
        <f>('log data'!F51-'log data'!F50)</f>
        <v>1.4982701953384137E-2</v>
      </c>
      <c r="G50" s="4">
        <f>('log data'!G51-'log data'!G50)</f>
        <v>4.6729693571579745E-2</v>
      </c>
      <c r="H50" s="4">
        <f>('log data'!H51-'log data'!H50)</f>
        <v>5.3052456391453617E-3</v>
      </c>
      <c r="I50" s="4">
        <f>('log data'!I51-'log data'!I50)</f>
        <v>2.029444805916647E-2</v>
      </c>
      <c r="J50" s="4">
        <f>'Date colectate'!L59/4/100</f>
        <v>5.8333333333333336E-3</v>
      </c>
      <c r="K50" s="4">
        <f>('log data'!K51-'log data'!K50)</f>
        <v>-1.641851423931362E-2</v>
      </c>
      <c r="L50" s="4">
        <f>('log data'!L51-'log data'!L50)</f>
        <v>3.2337391555097961E-2</v>
      </c>
      <c r="M50" s="4">
        <f>('log data'!M51-'log data'!M50)</f>
        <v>-7.6624953277621977E-3</v>
      </c>
      <c r="N50" s="4">
        <f>('log data'!N51-'log data'!N50)</f>
        <v>-9.2543558380553392E-3</v>
      </c>
      <c r="O50" s="4">
        <f>('log data'!O51-'log data'!O50)</f>
        <v>-4.3014885800909397E-3</v>
      </c>
      <c r="P50" s="4">
        <f>('log data'!P51-'log data'!P50)</f>
        <v>-1.5383362186384808E-2</v>
      </c>
      <c r="Q50" s="4">
        <f>('log data'!Q51-'log data'!Q50)</f>
        <v>-3.6151394562933259E-2</v>
      </c>
      <c r="R50" s="4">
        <f>LN('Date colectate'!S59)-LN('Date colectate'!S58)</f>
        <v>2.037179212307727E-3</v>
      </c>
      <c r="S50" s="4">
        <f>LN('Date colectate'!T59)-LN('Date colectate'!T58)</f>
        <v>5.0616141153945193E-3</v>
      </c>
      <c r="T50" s="4">
        <f>('log data'!T51-'log data'!T50)</f>
        <v>-1.6566062154499406E-3</v>
      </c>
      <c r="U50" s="4">
        <f>('log data'!U51-'log data'!U50)</f>
        <v>-5.1324605529696754E-3</v>
      </c>
      <c r="V50" s="4">
        <f>('log data'!V51-'log data'!V50)</f>
        <v>1.4828241276283904E-2</v>
      </c>
      <c r="W50" s="4">
        <f>('log data'!W51-'log data'!W50)</f>
        <v>1.8581977059447752E-2</v>
      </c>
      <c r="X50" s="4">
        <f>('log data'!X51-'log data'!X50)</f>
        <v>-3.1876473982584752E-2</v>
      </c>
      <c r="Y50" s="4">
        <f>('log data'!Y51-'log data'!Y50)</f>
        <v>-1.0641114387459183E-2</v>
      </c>
      <c r="Z50" s="4">
        <f>('log data'!Z51-'log data'!Z50)</f>
        <v>-7.168590727204549E-3</v>
      </c>
      <c r="AA50" s="4">
        <f>('log data'!AB51-'log data'!AB50)</f>
        <v>-3.088629008065169E-3</v>
      </c>
      <c r="AB50" s="4">
        <f>('log data'!AC51-'log data'!AC50)</f>
        <v>-0.12084554095006599</v>
      </c>
      <c r="AC50" s="24">
        <f>'Date colectate'!AD59/4/100</f>
        <v>-5.0000000000000001E-4</v>
      </c>
    </row>
    <row r="51" spans="1:29" x14ac:dyDescent="0.25">
      <c r="A51" s="15">
        <v>42156</v>
      </c>
      <c r="B51" s="4">
        <f>('log data'!B52-'log data'!B51)</f>
        <v>-1.6995013419333738E-2</v>
      </c>
      <c r="C51" s="4">
        <f>('log data'!C52-'log data'!C51)</f>
        <v>-6.7677885255248427E-3</v>
      </c>
      <c r="D51" s="4">
        <f>('log data'!D52-'log data'!D51)</f>
        <v>1.6559540116803717E-2</v>
      </c>
      <c r="E51" s="4">
        <f>('log data'!E52-'log data'!E51)</f>
        <v>3.1662270480310006E-2</v>
      </c>
      <c r="F51" s="4">
        <f>('log data'!F52-'log data'!F51)</f>
        <v>-2.3879606900880646E-3</v>
      </c>
      <c r="G51" s="4">
        <f>('log data'!G52-'log data'!G51)</f>
        <v>-2.8511223459547708E-2</v>
      </c>
      <c r="H51" s="4">
        <f>('log data'!H52-'log data'!H51)</f>
        <v>-1.0812168091911545E-3</v>
      </c>
      <c r="I51" s="4">
        <f>('log data'!I52-'log data'!I51)</f>
        <v>-1.2382267020791815E-2</v>
      </c>
      <c r="J51" s="4">
        <f>'Date colectate'!L60/4/100</f>
        <v>4.5833333333333334E-3</v>
      </c>
      <c r="K51" s="4">
        <f>('log data'!K52-'log data'!K51)</f>
        <v>1.4118199444314916E-2</v>
      </c>
      <c r="L51" s="4">
        <f>('log data'!L52-'log data'!L51)</f>
        <v>-4.7207011349372774E-3</v>
      </c>
      <c r="M51" s="4">
        <f>('log data'!M52-'log data'!M51)</f>
        <v>5.7747994938837088E-3</v>
      </c>
      <c r="N51" s="4">
        <f>('log data'!N52-'log data'!N51)</f>
        <v>6.2183947254448313E-3</v>
      </c>
      <c r="O51" s="4">
        <f>('log data'!O52-'log data'!O51)</f>
        <v>-2.6484418183300384E-2</v>
      </c>
      <c r="P51" s="4">
        <f>('log data'!P52-'log data'!P51)</f>
        <v>-9.4894047639666468E-3</v>
      </c>
      <c r="Q51" s="4">
        <f>('log data'!Q52-'log data'!Q51)</f>
        <v>2.0885987969839537E-2</v>
      </c>
      <c r="R51" s="4">
        <f>LN('Date colectate'!S60)-LN('Date colectate'!S59)</f>
        <v>4.4841227469403222E-3</v>
      </c>
      <c r="S51" s="4">
        <f>LN('Date colectate'!T60)-LN('Date colectate'!T59)</f>
        <v>3.3456971776946176E-3</v>
      </c>
      <c r="T51" s="4">
        <f>('log data'!T52-'log data'!T51)</f>
        <v>2.7411470105995761E-3</v>
      </c>
      <c r="U51" s="4">
        <f>('log data'!U52-'log data'!U51)</f>
        <v>3.8615502482954867E-3</v>
      </c>
      <c r="V51" s="4">
        <f>('log data'!V52-'log data'!V51)</f>
        <v>1.312294638187339E-2</v>
      </c>
      <c r="W51" s="4">
        <f>('log data'!W52-'log data'!W51)</f>
        <v>7.9937952941850909E-3</v>
      </c>
      <c r="X51" s="4">
        <f>('log data'!X52-'log data'!X51)</f>
        <v>-1.5950190991196767E-2</v>
      </c>
      <c r="Y51" s="4">
        <f>('log data'!Y52-'log data'!Y51)</f>
        <v>-5.3872156169898489E-4</v>
      </c>
      <c r="Z51" s="4">
        <f>('log data'!Z52-'log data'!Z51)</f>
        <v>1.0331221558499415E-3</v>
      </c>
      <c r="AA51" s="4">
        <f>('log data'!AB52-'log data'!AB51)</f>
        <v>4.5935086211770226E-3</v>
      </c>
      <c r="AB51" s="4">
        <f>('log data'!AC52-'log data'!AC51)</f>
        <v>3.9188539213811935E-2</v>
      </c>
      <c r="AC51" s="24">
        <f>'Date colectate'!AD60/4/100</f>
        <v>-5.0000000000000001E-4</v>
      </c>
    </row>
    <row r="52" spans="1:29" x14ac:dyDescent="0.25">
      <c r="A52" s="15">
        <v>42248</v>
      </c>
      <c r="B52" s="4">
        <f>('log data'!B53-'log data'!B52)</f>
        <v>-8.6399280750697471E-3</v>
      </c>
      <c r="C52" s="4">
        <f>('log data'!C53-'log data'!C52)</f>
        <v>1.82604257428709E-2</v>
      </c>
      <c r="D52" s="4">
        <f>('log data'!D53-'log data'!D52)</f>
        <v>2.3236000983288818E-3</v>
      </c>
      <c r="E52" s="4">
        <f>('log data'!E53-'log data'!E52)</f>
        <v>-7.7309659275428544E-3</v>
      </c>
      <c r="F52" s="4">
        <f>('log data'!F53-'log data'!F52)</f>
        <v>2.1256434357388443E-2</v>
      </c>
      <c r="G52" s="4">
        <f>('log data'!G53-'log data'!G52)</f>
        <v>4.0355959323497004E-2</v>
      </c>
      <c r="H52" s="4">
        <f>('log data'!H53-'log data'!H52)</f>
        <v>5.1520861299536591E-3</v>
      </c>
      <c r="I52" s="4">
        <f>('log data'!I53-'log data'!I52)</f>
        <v>1.7526370446106831E-2</v>
      </c>
      <c r="J52" s="4">
        <f>'Date colectate'!L61/4/100</f>
        <v>4.3750000000000004E-3</v>
      </c>
      <c r="K52" s="4">
        <f>('log data'!K53-'log data'!K52)</f>
        <v>-1.2350974206984278E-2</v>
      </c>
      <c r="L52" s="4">
        <f>('log data'!L53-'log data'!L52)</f>
        <v>-1.3085148646428291E-2</v>
      </c>
      <c r="M52" s="4">
        <f>('log data'!M53-'log data'!M52)</f>
        <v>7.0946517117227437E-3</v>
      </c>
      <c r="N52" s="4">
        <f>('log data'!N53-'log data'!N52)</f>
        <v>7.9055919746062742E-3</v>
      </c>
      <c r="O52" s="4">
        <f>('log data'!O53-'log data'!O52)</f>
        <v>9.1137637576530928E-2</v>
      </c>
      <c r="P52" s="4">
        <f>('log data'!P53-'log data'!P52)</f>
        <v>9.9777565651600675E-2</v>
      </c>
      <c r="Q52" s="4">
        <f>('log data'!Q53-'log data'!Q52)</f>
        <v>-3.0611399949854956E-2</v>
      </c>
      <c r="R52" s="4">
        <f>LN('Date colectate'!S61)-LN('Date colectate'!S60)</f>
        <v>-4.0602322738898522E-3</v>
      </c>
      <c r="S52" s="4">
        <f>LN('Date colectate'!T61)-LN('Date colectate'!T60)</f>
        <v>3.2997727067689553E-3</v>
      </c>
      <c r="T52" s="4">
        <f>('log data'!T53-'log data'!T52)</f>
        <v>3.2792096677667359E-3</v>
      </c>
      <c r="U52" s="4">
        <f>('log data'!U53-'log data'!U52)</f>
        <v>3.7534731781736497E-3</v>
      </c>
      <c r="V52" s="4">
        <f>('log data'!V53-'log data'!V52)</f>
        <v>2.0204479588326052E-3</v>
      </c>
      <c r="W52" s="4">
        <f>('log data'!W53-'log data'!W52)</f>
        <v>9.8158186015586679E-3</v>
      </c>
      <c r="X52" s="4">
        <f>('log data'!X53-'log data'!X52)</f>
        <v>-3.3083856050630356E-2</v>
      </c>
      <c r="Y52" s="4">
        <f>('log data'!Y53-'log data'!Y52)</f>
        <v>-1.623510972262654E-3</v>
      </c>
      <c r="Z52" s="4">
        <f>('log data'!Z53-'log data'!Z52)</f>
        <v>2.7275868669507375E-3</v>
      </c>
      <c r="AA52" s="4">
        <f>('log data'!AB53-'log data'!AB52)</f>
        <v>1.0104038573197194E-2</v>
      </c>
      <c r="AB52" s="4">
        <f>('log data'!AC53-'log data'!AC52)</f>
        <v>1.2504467510021933E-3</v>
      </c>
      <c r="AC52" s="24">
        <f>'Date colectate'!AD61/4/100</f>
        <v>-5.0000000000000001E-4</v>
      </c>
    </row>
    <row r="53" spans="1:29" x14ac:dyDescent="0.25">
      <c r="A53" s="15">
        <v>42339</v>
      </c>
      <c r="B53" s="4">
        <f>('log data'!B54-'log data'!B53)</f>
        <v>7.727102817709941E-3</v>
      </c>
      <c r="C53" s="4">
        <f>('log data'!C54-'log data'!C53)</f>
        <v>-3.6286912709622143E-3</v>
      </c>
      <c r="D53" s="4">
        <f>('log data'!D54-'log data'!D53)</f>
        <v>-1.5589943543394824E-3</v>
      </c>
      <c r="E53" s="4">
        <f>('log data'!E54-'log data'!E53)</f>
        <v>-2.4584735726013385E-2</v>
      </c>
      <c r="F53" s="4">
        <f>('log data'!F54-'log data'!F53)</f>
        <v>1.2690225028570978E-2</v>
      </c>
      <c r="G53" s="4">
        <f>('log data'!G54-'log data'!G53)</f>
        <v>3.2663797720537957E-2</v>
      </c>
      <c r="H53" s="4">
        <f>('log data'!H54-'log data'!H53)</f>
        <v>-3.8249734479745001E-5</v>
      </c>
      <c r="I53" s="4">
        <f>('log data'!I54-'log data'!I53)</f>
        <v>1.4185707108033796E-2</v>
      </c>
      <c r="J53" s="4">
        <f>'Date colectate'!L62/4/100</f>
        <v>4.3750000000000004E-3</v>
      </c>
      <c r="K53" s="4">
        <f>('log data'!K54-'log data'!K53)</f>
        <v>2.3799996060120954E-2</v>
      </c>
      <c r="L53" s="4">
        <f>('log data'!L54-'log data'!L53)</f>
        <v>-3.4233171642242377E-2</v>
      </c>
      <c r="M53" s="4">
        <f>('log data'!M54-'log data'!M53)</f>
        <v>-2.13831604745085E-3</v>
      </c>
      <c r="N53" s="4">
        <f>('log data'!N54-'log data'!N53)</f>
        <v>1.2092629556992307E-4</v>
      </c>
      <c r="O53" s="4">
        <f>('log data'!O54-'log data'!O53)</f>
        <v>-1.3633917367564585E-2</v>
      </c>
      <c r="P53" s="4">
        <f>('log data'!P54-'log data'!P53)</f>
        <v>-2.1361020185274526E-2</v>
      </c>
      <c r="Q53" s="4">
        <f>('log data'!Q54-'log data'!Q53)</f>
        <v>2.7428687331083168E-2</v>
      </c>
      <c r="R53" s="4">
        <f>LN('Date colectate'!S62)-LN('Date colectate'!S61)</f>
        <v>-1.6953462785362916E-4</v>
      </c>
      <c r="S53" s="4">
        <f>LN('Date colectate'!T62)-LN('Date colectate'!T61)</f>
        <v>3.1242974054208617E-3</v>
      </c>
      <c r="T53" s="4">
        <f>('log data'!T54-'log data'!T53)</f>
        <v>2.5702480407776562E-3</v>
      </c>
      <c r="U53" s="4">
        <f>('log data'!U54-'log data'!U53)</f>
        <v>2.9443924364063179E-3</v>
      </c>
      <c r="V53" s="4">
        <f>('log data'!V54-'log data'!V53)</f>
        <v>8.4044516198087393E-3</v>
      </c>
      <c r="W53" s="4">
        <f>('log data'!W54-'log data'!W53)</f>
        <v>1.5849131721120457E-2</v>
      </c>
      <c r="X53" s="4">
        <f>('log data'!X54-'log data'!X53)</f>
        <v>-1.7481003052794986E-2</v>
      </c>
      <c r="Y53" s="4">
        <f>('log data'!Y54-'log data'!Y53)</f>
        <v>1.084510008726447E-3</v>
      </c>
      <c r="Z53" s="4">
        <f>('log data'!Z54-'log data'!Z53)</f>
        <v>2.3855080082091362E-3</v>
      </c>
      <c r="AA53" s="4">
        <f>('log data'!AB54-'log data'!AB53)</f>
        <v>6.0694593359107429E-3</v>
      </c>
      <c r="AB53" s="4">
        <f>('log data'!AC54-'log data'!AC53)</f>
        <v>-2.8612182677543341E-2</v>
      </c>
      <c r="AC53" s="24">
        <f>'Date colectate'!AD62/4/100</f>
        <v>-5.0000000000000001E-4</v>
      </c>
    </row>
    <row r="54" spans="1:29" x14ac:dyDescent="0.25">
      <c r="A54" s="15">
        <v>42430</v>
      </c>
      <c r="B54" s="4">
        <f>('log data'!B55-'log data'!B54)</f>
        <v>-6.5445259766523378E-3</v>
      </c>
      <c r="C54" s="4">
        <f>('log data'!C55-'log data'!C54)</f>
        <v>-6.992458240420163E-3</v>
      </c>
      <c r="D54" s="4">
        <f>('log data'!D55-'log data'!D54)</f>
        <v>-1.2361961040939562E-2</v>
      </c>
      <c r="E54" s="4">
        <f>('log data'!E55-'log data'!E54)</f>
        <v>6.1777695927149878E-3</v>
      </c>
      <c r="F54" s="4">
        <f>('log data'!F55-'log data'!F54)</f>
        <v>1.5168620917314968E-2</v>
      </c>
      <c r="G54" s="4">
        <f>('log data'!G55-'log data'!G54)</f>
        <v>2.1310314409937803E-2</v>
      </c>
      <c r="H54" s="4">
        <f>('log data'!H55-'log data'!H54)</f>
        <v>1.8839596019139204E-2</v>
      </c>
      <c r="I54" s="4">
        <f>('log data'!I55-'log data'!I54)</f>
        <v>9.2549519558589033E-3</v>
      </c>
      <c r="J54" s="4">
        <f>'Date colectate'!L63/4/100</f>
        <v>4.3750000000000004E-3</v>
      </c>
      <c r="K54" s="4">
        <f>('log data'!K55-'log data'!K54)</f>
        <v>-1.1605546120307952E-2</v>
      </c>
      <c r="L54" s="4">
        <f>('log data'!L55-'log data'!L54)</f>
        <v>-5.6794765900551658E-2</v>
      </c>
      <c r="M54" s="4">
        <f>('log data'!M55-'log data'!M54)</f>
        <v>-1.175353997413664E-2</v>
      </c>
      <c r="N54" s="4">
        <f>('log data'!N55-'log data'!N54)</f>
        <v>-7.4524682807921572E-3</v>
      </c>
      <c r="O54" s="4">
        <f>('log data'!O55-'log data'!O54)</f>
        <v>6.5243166426339094E-2</v>
      </c>
      <c r="P54" s="4">
        <f>('log data'!P55-'log data'!P54)</f>
        <v>7.1787692402991432E-2</v>
      </c>
      <c r="Q54" s="4">
        <f>('log data'!Q55-'log data'!Q54)</f>
        <v>-4.6130878798877895E-3</v>
      </c>
      <c r="R54" s="4">
        <f>LN('Date colectate'!S63)-LN('Date colectate'!S62)</f>
        <v>-6.7842607758183959E-4</v>
      </c>
      <c r="S54" s="4">
        <f>LN('Date colectate'!T63)-LN('Date colectate'!T62)</f>
        <v>4.6780384279010434E-4</v>
      </c>
      <c r="T54" s="4">
        <f>('log data'!T55-'log data'!T54)</f>
        <v>4.9308529674849666E-3</v>
      </c>
      <c r="U54" s="4">
        <f>('log data'!U55-'log data'!U54)</f>
        <v>6.7043729556619525E-3</v>
      </c>
      <c r="V54" s="4">
        <f>('log data'!V55-'log data'!V54)</f>
        <v>4.196810795674466E-3</v>
      </c>
      <c r="W54" s="4">
        <f>('log data'!W55-'log data'!W54)</f>
        <v>3.838586414603995E-3</v>
      </c>
      <c r="X54" s="4">
        <f>('log data'!X55-'log data'!X54)</f>
        <v>-1.4625302409805085E-2</v>
      </c>
      <c r="Y54" s="4">
        <f>('log data'!Y55-'log data'!Y54)</f>
        <v>3.4203958893352926E-3</v>
      </c>
      <c r="Z54" s="4">
        <f>('log data'!Z55-'log data'!Z54)</f>
        <v>6.7662466440183699E-3</v>
      </c>
      <c r="AA54" s="4">
        <f>('log data'!AB55-'log data'!AB54)</f>
        <v>8.1675658458344458E-3</v>
      </c>
      <c r="AB54" s="4">
        <f>('log data'!AC55-'log data'!AC54)</f>
        <v>4.4727282616660022E-2</v>
      </c>
      <c r="AC54" s="24">
        <f>'Date colectate'!AD63/4/100</f>
        <v>-7.5000000000000002E-4</v>
      </c>
    </row>
    <row r="55" spans="1:29" x14ac:dyDescent="0.25">
      <c r="A55" s="15">
        <v>42522</v>
      </c>
      <c r="B55" s="4">
        <f>('log data'!B56-'log data'!B55)</f>
        <v>9.8441353314715485E-4</v>
      </c>
      <c r="C55" s="4">
        <f>('log data'!C56-'log data'!C55)</f>
        <v>2.359214048142011E-2</v>
      </c>
      <c r="D55" s="4">
        <f>('log data'!D56-'log data'!D55)</f>
        <v>1.2335146821573773E-3</v>
      </c>
      <c r="E55" s="4">
        <f>('log data'!E56-'log data'!E55)</f>
        <v>6.7014742578930253E-3</v>
      </c>
      <c r="F55" s="4">
        <f>('log data'!F56-'log data'!F55)</f>
        <v>1.4544461030682854E-2</v>
      </c>
      <c r="G55" s="4">
        <f>('log data'!G56-'log data'!G55)</f>
        <v>2.1692804981253033E-2</v>
      </c>
      <c r="H55" s="4">
        <f>('log data'!H56-'log data'!H55)</f>
        <v>1.4115495818487034E-2</v>
      </c>
      <c r="I55" s="4">
        <f>('log data'!I56-'log data'!I55)</f>
        <v>9.4210655003621468E-3</v>
      </c>
      <c r="J55" s="4">
        <f>'Date colectate'!L64/4/100</f>
        <v>4.3750000000000004E-3</v>
      </c>
      <c r="K55" s="4">
        <f>('log data'!K56-'log data'!K55)</f>
        <v>1.1472911330008051E-2</v>
      </c>
      <c r="L55" s="4">
        <f>('log data'!L56-'log data'!L55)</f>
        <v>-5.4262858559366967E-2</v>
      </c>
      <c r="M55" s="4">
        <f>('log data'!M56-'log data'!M55)</f>
        <v>-1.2078136131466799E-2</v>
      </c>
      <c r="N55" s="4">
        <f>('log data'!N56-'log data'!N55)</f>
        <v>-9.5765004432086798E-3</v>
      </c>
      <c r="O55" s="4">
        <f>('log data'!O56-'log data'!O55)</f>
        <v>2.411029790117869E-2</v>
      </c>
      <c r="P55" s="4">
        <f>('log data'!P56-'log data'!P55)</f>
        <v>2.3125884368031535E-2</v>
      </c>
      <c r="Q55" s="4">
        <f>('log data'!Q56-'log data'!Q55)</f>
        <v>-1.2119229151412281E-2</v>
      </c>
      <c r="R55" s="4">
        <f>LN('Date colectate'!S64)-LN('Date colectate'!S63)</f>
        <v>5.7520036782827688E-3</v>
      </c>
      <c r="S55" s="4">
        <f>LN('Date colectate'!T64)-LN('Date colectate'!T63)</f>
        <v>1.0474332353354043E-3</v>
      </c>
      <c r="T55" s="4">
        <f>('log data'!T56-'log data'!T55)</f>
        <v>2.9933960709023211E-3</v>
      </c>
      <c r="U55" s="4">
        <f>('log data'!U56-'log data'!U55)</f>
        <v>2.3664787727497583E-3</v>
      </c>
      <c r="V55" s="4">
        <f>('log data'!V56-'log data'!V55)</f>
        <v>1.3102524280542482E-2</v>
      </c>
      <c r="W55" s="4">
        <f>('log data'!W56-'log data'!W55)</f>
        <v>1.9060397626032177E-2</v>
      </c>
      <c r="X55" s="4">
        <f>('log data'!X56-'log data'!X55)</f>
        <v>-1.3036652492357526E-2</v>
      </c>
      <c r="Y55" s="4">
        <f>('log data'!Y56-'log data'!Y55)</f>
        <v>1.2772189034979675E-3</v>
      </c>
      <c r="Z55" s="4">
        <f>('log data'!Z56-'log data'!Z55)</f>
        <v>2.3235576468012553E-3</v>
      </c>
      <c r="AA55" s="4">
        <f>('log data'!AB56-'log data'!AB55)</f>
        <v>3.6906076180720504E-4</v>
      </c>
      <c r="AB55" s="4">
        <f>('log data'!AC56-'log data'!AC55)</f>
        <v>-2.5171427247733372E-2</v>
      </c>
      <c r="AC55" s="24">
        <f>'Date colectate'!AD64/4/100</f>
        <v>-1E-3</v>
      </c>
    </row>
    <row r="56" spans="1:29" x14ac:dyDescent="0.25">
      <c r="A56" s="15">
        <v>42614</v>
      </c>
      <c r="B56" s="4">
        <f>('log data'!B57-'log data'!B56)</f>
        <v>-3.6142638325360466E-3</v>
      </c>
      <c r="C56" s="4">
        <f>('log data'!C57-'log data'!C56)</f>
        <v>-2.7145683742002547E-4</v>
      </c>
      <c r="D56" s="4">
        <f>('log data'!D57-'log data'!D56)</f>
        <v>1.9207397879430488E-3</v>
      </c>
      <c r="E56" s="4">
        <f>('log data'!E57-'log data'!E56)</f>
        <v>-8.4578309457237211E-3</v>
      </c>
      <c r="F56" s="4">
        <f>('log data'!F57-'log data'!F56)</f>
        <v>4.0470206241316475E-3</v>
      </c>
      <c r="G56" s="4">
        <f>('log data'!G57-'log data'!G56)</f>
        <v>2.4110343802984602E-2</v>
      </c>
      <c r="H56" s="4">
        <f>('log data'!H57-'log data'!H56)</f>
        <v>4.3387567884249911E-3</v>
      </c>
      <c r="I56" s="4">
        <f>('log data'!I57-'log data'!I56)</f>
        <v>1.0470989270426667E-2</v>
      </c>
      <c r="J56" s="4">
        <f>'Date colectate'!L65/4/100</f>
        <v>4.3750000000000004E-3</v>
      </c>
      <c r="K56" s="4">
        <f>('log data'!K57-'log data'!K56)</f>
        <v>-1.5528712083209939E-2</v>
      </c>
      <c r="L56" s="4">
        <f>('log data'!L57-'log data'!L56)</f>
        <v>-1.7778408578487448E-2</v>
      </c>
      <c r="M56" s="4">
        <f>('log data'!M57-'log data'!M56)</f>
        <v>9.4544003581193969E-3</v>
      </c>
      <c r="N56" s="4">
        <f>('log data'!N57-'log data'!N56)</f>
        <v>1.0376719211956598E-2</v>
      </c>
      <c r="O56" s="4">
        <f>('log data'!O57-'log data'!O56)</f>
        <v>2.2916235334680124E-2</v>
      </c>
      <c r="P56" s="4">
        <f>('log data'!P57-'log data'!P56)</f>
        <v>2.6530499167216171E-2</v>
      </c>
      <c r="Q56" s="4">
        <f>('log data'!Q57-'log data'!Q56)</f>
        <v>-1.5257255245789914E-2</v>
      </c>
      <c r="R56" s="4">
        <f>LN('Date colectate'!S65)-LN('Date colectate'!S64)</f>
        <v>-8.4381069895744787E-4</v>
      </c>
      <c r="S56" s="4">
        <f>LN('Date colectate'!T65)-LN('Date colectate'!T64)</f>
        <v>1.6770694986929513E-3</v>
      </c>
      <c r="T56" s="4">
        <f>('log data'!T57-'log data'!T56)</f>
        <v>3.4156194226273584E-3</v>
      </c>
      <c r="U56" s="4">
        <f>('log data'!U57-'log data'!U56)</f>
        <v>2.7202503866714522E-3</v>
      </c>
      <c r="V56" s="4">
        <f>('log data'!V57-'log data'!V56)</f>
        <v>3.560879714836318E-3</v>
      </c>
      <c r="W56" s="4">
        <f>('log data'!W57-'log data'!W56)</f>
        <v>5.5333903847216703E-3</v>
      </c>
      <c r="X56" s="4">
        <f>('log data'!X57-'log data'!X56)</f>
        <v>-2.3654624855868445E-2</v>
      </c>
      <c r="Y56" s="4">
        <f>('log data'!Y57-'log data'!Y56)</f>
        <v>2.9826713726155418E-4</v>
      </c>
      <c r="Z56" s="4">
        <f>('log data'!Z57-'log data'!Z56)</f>
        <v>2.3452394701588553E-3</v>
      </c>
      <c r="AA56" s="4">
        <f>('log data'!AB57-'log data'!AB56)</f>
        <v>8.1230741056002032E-3</v>
      </c>
      <c r="AB56" s="4">
        <f>('log data'!AC57-'log data'!AC56)</f>
        <v>5.300286405608326E-3</v>
      </c>
      <c r="AC56" s="24">
        <f>'Date colectate'!AD65/4/100</f>
        <v>-1E-3</v>
      </c>
    </row>
    <row r="57" spans="1:29" x14ac:dyDescent="0.25">
      <c r="A57" s="15">
        <v>42705</v>
      </c>
      <c r="B57" s="4">
        <f>('log data'!B58-'log data'!B57)</f>
        <v>8.326006074735659E-3</v>
      </c>
      <c r="C57" s="4">
        <f>('log data'!C58-'log data'!C57)</f>
        <v>1.786764358011883E-2</v>
      </c>
      <c r="D57" s="4">
        <f>('log data'!D58-'log data'!D57)</f>
        <v>8.3988495427647081E-3</v>
      </c>
      <c r="E57" s="4">
        <f>('log data'!E58-'log data'!E57)</f>
        <v>7.2671250183820035E-3</v>
      </c>
      <c r="F57" s="4">
        <f>('log data'!F58-'log data'!F57)</f>
        <v>2.0826237866936381E-2</v>
      </c>
      <c r="G57" s="4">
        <f>('log data'!G58-'log data'!G57)</f>
        <v>2.147003288101601E-2</v>
      </c>
      <c r="H57" s="4">
        <f>('log data'!H58-'log data'!H57)</f>
        <v>1.191647101692439E-2</v>
      </c>
      <c r="I57" s="4">
        <f>('log data'!I58-'log data'!I57)</f>
        <v>9.3243168065062498E-3</v>
      </c>
      <c r="J57" s="4">
        <f>'Date colectate'!L66/4/100</f>
        <v>4.3750000000000004E-3</v>
      </c>
      <c r="K57" s="4">
        <f>('log data'!K58-'log data'!K57)</f>
        <v>1.8971512093964416E-2</v>
      </c>
      <c r="L57" s="4">
        <f>('log data'!L58-'log data'!L57)</f>
        <v>-8.0991924640868573E-2</v>
      </c>
      <c r="M57" s="4">
        <f>('log data'!M58-'log data'!M57)</f>
        <v>5.7467963193014171E-4</v>
      </c>
      <c r="N57" s="4">
        <f>('log data'!N58-'log data'!N57)</f>
        <v>5.7383711582281727E-3</v>
      </c>
      <c r="O57" s="4">
        <f>('log data'!O58-'log data'!O57)</f>
        <v>3.945186456799199E-2</v>
      </c>
      <c r="P57" s="4">
        <f>('log data'!P58-'log data'!P57)</f>
        <v>3.1125858493256331E-2</v>
      </c>
      <c r="Q57" s="4">
        <f>('log data'!Q58-'log data'!Q57)</f>
        <v>1.1038685138458071E-3</v>
      </c>
      <c r="R57" s="4">
        <f>LN('Date colectate'!S66)-LN('Date colectate'!S65)</f>
        <v>6.9821524450359718E-3</v>
      </c>
      <c r="S57" s="4">
        <f>LN('Date colectate'!T66)-LN('Date colectate'!T65)</f>
        <v>3.7846667213408125E-3</v>
      </c>
      <c r="T57" s="4">
        <f>('log data'!T58-'log data'!T57)</f>
        <v>5.3473719999370672E-3</v>
      </c>
      <c r="U57" s="4">
        <f>('log data'!U58-'log data'!U57)</f>
        <v>4.6144191338495233E-3</v>
      </c>
      <c r="V57" s="4">
        <f>('log data'!V58-'log data'!V57)</f>
        <v>1.4071600510510152E-2</v>
      </c>
      <c r="W57" s="4">
        <f>('log data'!W58-'log data'!W57)</f>
        <v>1.6186416473853882E-2</v>
      </c>
      <c r="X57" s="4">
        <f>('log data'!X58-'log data'!X57)</f>
        <v>-2.098021075112011E-2</v>
      </c>
      <c r="Y57" s="4">
        <f>('log data'!Y58-'log data'!Y57)</f>
        <v>-1.3658233805537989E-3</v>
      </c>
      <c r="Z57" s="4">
        <f>('log data'!Z58-'log data'!Z57)</f>
        <v>1.4507057156389891E-3</v>
      </c>
      <c r="AA57" s="4">
        <f>('log data'!AB58-'log data'!AB57)</f>
        <v>1.4710176677912301E-3</v>
      </c>
      <c r="AB57" s="4">
        <f>('log data'!AC58-'log data'!AC57)</f>
        <v>-5.7153143400525769E-2</v>
      </c>
      <c r="AC57" s="24">
        <f>'Date colectate'!AD66/4/100</f>
        <v>-1E-3</v>
      </c>
    </row>
    <row r="58" spans="1:29" x14ac:dyDescent="0.25">
      <c r="A58" s="15">
        <v>42795</v>
      </c>
      <c r="B58" s="4">
        <f>('log data'!B59-'log data'!B58)</f>
        <v>-1.6989026564031562E-3</v>
      </c>
      <c r="C58" s="4">
        <f>('log data'!C59-'log data'!C58)</f>
        <v>1.6152070480923264E-2</v>
      </c>
      <c r="D58" s="4">
        <f>('log data'!D59-'log data'!D58)</f>
        <v>6.0442566790532837E-3</v>
      </c>
      <c r="E58" s="4">
        <f>('log data'!E59-'log data'!E58)</f>
        <v>2.5178310395641113E-2</v>
      </c>
      <c r="F58" s="4">
        <f>('log data'!F59-'log data'!F58)</f>
        <v>2.2935575893830773E-2</v>
      </c>
      <c r="G58" s="4">
        <f>('log data'!G59-'log data'!G58)</f>
        <v>3.9321634155701446E-2</v>
      </c>
      <c r="H58" s="4">
        <f>('log data'!H59-'log data'!H58)</f>
        <v>1.8424202222649289E-2</v>
      </c>
      <c r="I58" s="4">
        <f>('log data'!I59-'log data'!I58)</f>
        <v>1.707716873323939E-2</v>
      </c>
      <c r="J58" s="4">
        <f>'Date colectate'!L67/4/100</f>
        <v>4.3750000000000004E-3</v>
      </c>
      <c r="K58" s="4">
        <f>('log data'!K59-'log data'!K58)</f>
        <v>2.9698091452974307E-3</v>
      </c>
      <c r="L58" s="4">
        <f>('log data'!L59-'log data'!L58)</f>
        <v>-3.4426800913075595E-2</v>
      </c>
      <c r="M58" s="4">
        <f>('log data'!M59-'log data'!M58)</f>
        <v>7.5559229298383102E-3</v>
      </c>
      <c r="N58" s="4">
        <f>('log data'!N59-'log data'!N58)</f>
        <v>1.143724558696757E-2</v>
      </c>
      <c r="O58" s="4">
        <f>('log data'!O59-'log data'!O58)</f>
        <v>5.6237774498299586E-2</v>
      </c>
      <c r="P58" s="4">
        <f>('log data'!P59-'log data'!P58)</f>
        <v>5.7936677154702743E-2</v>
      </c>
      <c r="Q58" s="4">
        <f>('log data'!Q59-'log data'!Q58)</f>
        <v>-1.3182261335626055E-2</v>
      </c>
      <c r="R58" s="4">
        <f>LN('Date colectate'!S67)-LN('Date colectate'!S66)</f>
        <v>3.4311092700729517E-3</v>
      </c>
      <c r="S58" s="4">
        <f>LN('Date colectate'!T67)-LN('Date colectate'!T66)</f>
        <v>1.393009383003907E-3</v>
      </c>
      <c r="T58" s="4">
        <f>('log data'!T59-'log data'!T58)</f>
        <v>5.9834190632077622E-3</v>
      </c>
      <c r="U58" s="4">
        <f>('log data'!U59-'log data'!U58)</f>
        <v>4.4083140695221346E-3</v>
      </c>
      <c r="V58" s="4">
        <f>('log data'!V59-'log data'!V58)</f>
        <v>1.3041177329967013E-2</v>
      </c>
      <c r="W58" s="4">
        <f>('log data'!W59-'log data'!W58)</f>
        <v>2.6631393108527135E-3</v>
      </c>
      <c r="X58" s="4">
        <f>('log data'!X59-'log data'!X58)</f>
        <v>-2.647080563233839E-2</v>
      </c>
      <c r="Y58" s="4">
        <f>('log data'!Y59-'log data'!Y58)</f>
        <v>-8.4976863494867771E-4</v>
      </c>
      <c r="Z58" s="4">
        <f>('log data'!Z59-'log data'!Z58)</f>
        <v>2.7503772995687292E-3</v>
      </c>
      <c r="AA58" s="4">
        <f>('log data'!AB59-'log data'!AB58)</f>
        <v>6.3649098521816327E-3</v>
      </c>
      <c r="AB58" s="4">
        <f>('log data'!AC59-'log data'!AC58)</f>
        <v>1.4129850758310594E-2</v>
      </c>
      <c r="AC58" s="24">
        <f>'Date colectate'!AD67/4/100</f>
        <v>-1E-3</v>
      </c>
    </row>
    <row r="59" spans="1:29" x14ac:dyDescent="0.25">
      <c r="A59" s="15">
        <v>42887</v>
      </c>
      <c r="B59" s="4">
        <f>('log data'!B60-'log data'!B59)</f>
        <v>3.6555951669434705E-3</v>
      </c>
      <c r="C59" s="4">
        <f>('log data'!C60-'log data'!C59)</f>
        <v>6.1728435796917225E-3</v>
      </c>
      <c r="D59" s="4">
        <f>('log data'!D60-'log data'!D59)</f>
        <v>1.5308600675203898E-2</v>
      </c>
      <c r="E59" s="4">
        <f>('log data'!E60-'log data'!E59)</f>
        <v>8.1321135223042518E-3</v>
      </c>
      <c r="F59" s="4">
        <f>('log data'!F60-'log data'!F59)</f>
        <v>1.7181786156474033E-2</v>
      </c>
      <c r="G59" s="4">
        <f>('log data'!G60-'log data'!G59)</f>
        <v>2.9456312260418116E-2</v>
      </c>
      <c r="H59" s="4">
        <f>('log data'!H60-'log data'!H59)</f>
        <v>1.3548356930965788E-3</v>
      </c>
      <c r="I59" s="4">
        <f>('log data'!I60-'log data'!I59)</f>
        <v>1.2792713871919048E-2</v>
      </c>
      <c r="J59" s="4">
        <f>'Date colectate'!L68/4/100</f>
        <v>4.3750000000000004E-3</v>
      </c>
      <c r="K59" s="4">
        <f>('log data'!K60-'log data'!K59)</f>
        <v>-4.3932870580798422E-5</v>
      </c>
      <c r="L59" s="4">
        <f>('log data'!L60-'log data'!L59)</f>
        <v>-2.3784905023442104E-2</v>
      </c>
      <c r="M59" s="4">
        <f>('log data'!M60-'log data'!M59)</f>
        <v>2.2289772731810764E-2</v>
      </c>
      <c r="N59" s="4">
        <f>('log data'!N60-'log data'!N59)</f>
        <v>2.3982537000835968E-2</v>
      </c>
      <c r="O59" s="4">
        <f>('log data'!O60-'log data'!O59)</f>
        <v>2.7445799772111812E-2</v>
      </c>
      <c r="P59" s="4">
        <f>('log data'!P60-'log data'!P59)</f>
        <v>2.3790204605168341E-2</v>
      </c>
      <c r="Q59" s="4">
        <f>('log data'!Q60-'log data'!Q59)</f>
        <v>-6.2167764502722989E-3</v>
      </c>
      <c r="R59" s="4">
        <f>LN('Date colectate'!S68)-LN('Date colectate'!S67)</f>
        <v>2.9197101033346939E-3</v>
      </c>
      <c r="S59" s="4">
        <f>LN('Date colectate'!T68)-LN('Date colectate'!T67)</f>
        <v>4.8175513423549532E-3</v>
      </c>
      <c r="T59" s="4">
        <f>('log data'!T60-'log data'!T59)</f>
        <v>6.7952253751712988E-3</v>
      </c>
      <c r="U59" s="4">
        <f>('log data'!U60-'log data'!U59)</f>
        <v>4.6197293321483812E-3</v>
      </c>
      <c r="V59" s="4">
        <f>('log data'!V60-'log data'!V59)</f>
        <v>1.1062293671709966E-2</v>
      </c>
      <c r="W59" s="4">
        <f>('log data'!W60-'log data'!W59)</f>
        <v>1.7112403730381587E-2</v>
      </c>
      <c r="X59" s="4">
        <f>('log data'!X60-'log data'!X59)</f>
        <v>-3.411382198607904E-2</v>
      </c>
      <c r="Y59" s="4">
        <f>('log data'!Y60-'log data'!Y59)</f>
        <v>7.6859463156253582E-4</v>
      </c>
      <c r="Z59" s="4">
        <f>('log data'!Z60-'log data'!Z59)</f>
        <v>3.8605375684261922E-3</v>
      </c>
      <c r="AA59" s="4">
        <f>('log data'!AB60-'log data'!AB59)</f>
        <v>5.4831724649595515E-3</v>
      </c>
      <c r="AB59" s="4">
        <f>('log data'!AC60-'log data'!AC59)</f>
        <v>6.5263167319890777E-2</v>
      </c>
      <c r="AC59" s="24">
        <f>'Date colectate'!AD68/4/100</f>
        <v>-1E-3</v>
      </c>
    </row>
    <row r="60" spans="1:29" x14ac:dyDescent="0.25">
      <c r="A60" s="15">
        <v>42979</v>
      </c>
      <c r="B60" s="4">
        <f>('log data'!B61-'log data'!B60)</f>
        <v>3.1877202285421902E-3</v>
      </c>
      <c r="C60" s="4">
        <f>('log data'!C61-'log data'!C60)</f>
        <v>1.3668274157035754E-2</v>
      </c>
      <c r="D60" s="4">
        <f>('log data'!D61-'log data'!D60)</f>
        <v>1.6722233300201061E-2</v>
      </c>
      <c r="E60" s="4">
        <f>('log data'!E61-'log data'!E60)</f>
        <v>9.3697930312375277E-3</v>
      </c>
      <c r="F60" s="4">
        <f>('log data'!F61-'log data'!F60)</f>
        <v>2.3616677435905231E-2</v>
      </c>
      <c r="G60" s="4">
        <f>('log data'!G61-'log data'!G60)</f>
        <v>1.8273207897626875E-2</v>
      </c>
      <c r="H60" s="4">
        <f>('log data'!H61-'log data'!H60)</f>
        <v>7.2023549655777508E-3</v>
      </c>
      <c r="I60" s="4">
        <f>('log data'!I61-'log data'!I60)</f>
        <v>7.9359533566099039E-3</v>
      </c>
      <c r="J60" s="4">
        <f>'Date colectate'!L69/4/100</f>
        <v>4.3750000000000004E-3</v>
      </c>
      <c r="K60" s="4">
        <f>('log data'!K61-'log data'!K60)</f>
        <v>1.0271518253336165E-2</v>
      </c>
      <c r="L60" s="4">
        <f>('log data'!L61-'log data'!L60)</f>
        <v>-2.2432311100029079E-2</v>
      </c>
      <c r="M60" s="4">
        <f>('log data'!M61-'log data'!M60)</f>
        <v>-1.5642125826973441E-2</v>
      </c>
      <c r="N60" s="4">
        <f>('log data'!N61-'log data'!N60)</f>
        <v>-1.6112014659928953E-2</v>
      </c>
      <c r="O60" s="4">
        <f>('log data'!O61-'log data'!O60)</f>
        <v>2.5488913758772824E-2</v>
      </c>
      <c r="P60" s="4">
        <f>('log data'!P61-'log data'!P60)</f>
        <v>2.2301193530230634E-2</v>
      </c>
      <c r="Q60" s="4">
        <f>('log data'!Q61-'log data'!Q60)</f>
        <v>-3.3967559036995887E-3</v>
      </c>
      <c r="R60" s="4">
        <f>LN('Date colectate'!S69)-LN('Date colectate'!S68)</f>
        <v>1.9140354530655657E-3</v>
      </c>
      <c r="S60" s="4">
        <f>LN('Date colectate'!T69)-LN('Date colectate'!T68)</f>
        <v>3.2613642957342037E-3</v>
      </c>
      <c r="T60" s="4">
        <f>('log data'!T61-'log data'!T60)</f>
        <v>6.1599814472472758E-3</v>
      </c>
      <c r="U60" s="4">
        <f>('log data'!U61-'log data'!U60)</f>
        <v>2.5711804041677055E-3</v>
      </c>
      <c r="V60" s="4">
        <f>('log data'!V61-'log data'!V60)</f>
        <v>1.5700889269581353E-2</v>
      </c>
      <c r="W60" s="4">
        <f>('log data'!W61-'log data'!W60)</f>
        <v>5.7733462692812765E-3</v>
      </c>
      <c r="X60" s="4">
        <f>('log data'!X61-'log data'!X60)</f>
        <v>-1.9250926286277448E-2</v>
      </c>
      <c r="Y60" s="4">
        <f>('log data'!Y61-'log data'!Y60)</f>
        <v>2.5375849895841185E-3</v>
      </c>
      <c r="Z60" s="4">
        <f>('log data'!Z61-'log data'!Z60)</f>
        <v>3.3912417408479278E-3</v>
      </c>
      <c r="AA60" s="4">
        <f>('log data'!AB61-'log data'!AB60)</f>
        <v>6.6732912454554594E-3</v>
      </c>
      <c r="AB60" s="4">
        <f>('log data'!AC61-'log data'!AC60)</f>
        <v>3.3942443467244149E-2</v>
      </c>
      <c r="AC60" s="24">
        <f>'Date colectate'!AD69/4/100</f>
        <v>-1E-3</v>
      </c>
    </row>
    <row r="61" spans="1:29" x14ac:dyDescent="0.25">
      <c r="A61" s="15">
        <v>43070</v>
      </c>
      <c r="B61" s="4">
        <f>('log data'!B62-'log data'!B61)</f>
        <v>2.0380659786495059E-2</v>
      </c>
      <c r="C61" s="4">
        <f>('log data'!C62-'log data'!C61)</f>
        <v>1.7872108832910349E-2</v>
      </c>
      <c r="D61" s="4">
        <f>('log data'!D62-'log data'!D61)</f>
        <v>4.4205139779309732E-3</v>
      </c>
      <c r="E61" s="4">
        <f>('log data'!E62-'log data'!E61)</f>
        <v>1.352731639198268E-2</v>
      </c>
      <c r="F61" s="4">
        <f>('log data'!F62-'log data'!F61)</f>
        <v>5.2163237647473437E-3</v>
      </c>
      <c r="G61" s="4">
        <f>('log data'!G62-'log data'!G61)</f>
        <v>2.8453006473602827E-2</v>
      </c>
      <c r="H61" s="4">
        <f>('log data'!H62-'log data'!H61)</f>
        <v>7.3352138230737829E-3</v>
      </c>
      <c r="I61" s="4">
        <f>('log data'!I62-'log data'!I61)</f>
        <v>1.2356983705043678E-2</v>
      </c>
      <c r="J61" s="4">
        <f>'Date colectate'!L70/4/100</f>
        <v>4.3750000000000004E-3</v>
      </c>
      <c r="K61" s="4">
        <f>('log data'!K62-'log data'!K61)</f>
        <v>1.2789389905961235E-2</v>
      </c>
      <c r="L61" s="4">
        <f>('log data'!L62-'log data'!L61)</f>
        <v>-4.577458138494428E-2</v>
      </c>
      <c r="M61" s="4">
        <f>('log data'!M62-'log data'!M61)</f>
        <v>-3.5285450075828173E-3</v>
      </c>
      <c r="N61" s="4">
        <f>('log data'!N62-'log data'!N61)</f>
        <v>-8.3877543710997315E-4</v>
      </c>
      <c r="O61" s="4">
        <f>('log data'!O62-'log data'!O61)</f>
        <v>4.0070907792982169E-2</v>
      </c>
      <c r="P61" s="4">
        <f>('log data'!P62-'log data'!P61)</f>
        <v>1.969024800648711E-2</v>
      </c>
      <c r="Q61" s="4">
        <f>('log data'!Q62-'log data'!Q61)</f>
        <v>-5.0827189269493367E-3</v>
      </c>
      <c r="R61" s="4">
        <f>LN('Date colectate'!S70)-LN('Date colectate'!S69)</f>
        <v>5.2241090658275979E-3</v>
      </c>
      <c r="S61" s="4">
        <f>LN('Date colectate'!T70)-LN('Date colectate'!T69)</f>
        <v>2.0946339070322395E-3</v>
      </c>
      <c r="T61" s="4">
        <f>('log data'!T62-'log data'!T61)</f>
        <v>5.711486770293206E-3</v>
      </c>
      <c r="U61" s="4">
        <f>('log data'!U62-'log data'!U61)</f>
        <v>7.3295387946181734E-4</v>
      </c>
      <c r="V61" s="4">
        <f>('log data'!V62-'log data'!V61)</f>
        <v>2.1179411535722892E-2</v>
      </c>
      <c r="W61" s="4">
        <f>('log data'!W62-'log data'!W61)</f>
        <v>1.4510519086618601E-2</v>
      </c>
      <c r="X61" s="4">
        <f>('log data'!X62-'log data'!X61)</f>
        <v>-2.8770120210473316E-2</v>
      </c>
      <c r="Y61" s="4">
        <f>('log data'!Y62-'log data'!Y61)</f>
        <v>-2.3340704128762546E-3</v>
      </c>
      <c r="Z61" s="4">
        <f>('log data'!Z62-'log data'!Z61)</f>
        <v>2.0076733587606199E-3</v>
      </c>
      <c r="AA61" s="4">
        <f>('log data'!AB62-'log data'!AB61)</f>
        <v>3.1035213451788835E-3</v>
      </c>
      <c r="AB61" s="4">
        <f>('log data'!AC62-'log data'!AC61)</f>
        <v>1.5715269431086337E-2</v>
      </c>
      <c r="AC61" s="24">
        <f>'Date colectate'!AD70/4/100</f>
        <v>-1E-3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Date colectate</vt:lpstr>
      <vt:lpstr>per capita</vt:lpstr>
      <vt:lpstr>log data</vt:lpstr>
      <vt:lpstr>final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AdiTrifu</dc:creator>
  <cp:lastModifiedBy>AdiTrifu</cp:lastModifiedBy>
  <dcterms:created xsi:type="dcterms:W3CDTF">2017-03-26T17:03:33Z</dcterms:created>
  <dcterms:modified xsi:type="dcterms:W3CDTF">2018-05-14T20:25:28Z</dcterms:modified>
</cp:coreProperties>
</file>